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Z-Margaryan\Desktop\MJC2022-2024\Avartun\nor naxacernutyun\"/>
    </mc:Choice>
  </mc:AlternateContent>
  <bookViews>
    <workbookView xWindow="0" yWindow="0" windowWidth="28800" windowHeight="12330" activeTab="5"/>
  </bookViews>
  <sheets>
    <sheet name="Հ 4" sheetId="29" r:id="rId1"/>
    <sheet name="Հ 5" sheetId="30" r:id="rId2"/>
    <sheet name="Հ8" sheetId="36" r:id="rId3"/>
    <sheet name="Հ 10.1" sheetId="33" r:id="rId4"/>
    <sheet name="Հ 10.2" sheetId="34" r:id="rId5"/>
    <sheet name="Հ 6" sheetId="37" r:id="rId6"/>
  </sheets>
  <definedNames>
    <definedName name="_ftn1" localSheetId="2">Հ8!#REF!</definedName>
    <definedName name="_ftnref1" localSheetId="2">Հ8!#REF!</definedName>
    <definedName name="_Toc501014760" localSheetId="2">Հ8!$A$1</definedName>
    <definedName name="_Toc501014762" localSheetId="3">'Հ 10.1'!$A$1</definedName>
    <definedName name="AgencyCode">#REF!</definedName>
    <definedName name="AgencyName">#REF!</definedName>
    <definedName name="Functional1">#REF!</definedName>
    <definedName name="PANature">#REF!</definedName>
    <definedName name="PAType">#REF!</definedName>
    <definedName name="Performance2">#REF!</definedName>
    <definedName name="PerformanceTyp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5" i="37" l="1"/>
  <c r="K15" i="37"/>
  <c r="I15" i="37"/>
  <c r="I13" i="37"/>
  <c r="M13" i="33" l="1"/>
  <c r="N13" i="33"/>
  <c r="L13" i="33"/>
  <c r="M19" i="33"/>
  <c r="N19" i="33"/>
  <c r="L19" i="33"/>
  <c r="FY10" i="29"/>
  <c r="FZ10" i="29"/>
  <c r="GA10" i="29"/>
  <c r="GB10" i="29"/>
  <c r="GC10" i="29"/>
  <c r="GD10" i="29"/>
  <c r="GE10" i="29"/>
  <c r="GF10" i="29"/>
  <c r="GG10" i="29"/>
  <c r="GH10" i="29"/>
  <c r="GI10" i="29"/>
  <c r="GJ10" i="29"/>
  <c r="GK10" i="29"/>
  <c r="GL10" i="29"/>
  <c r="GM10" i="29"/>
  <c r="GN10" i="29"/>
  <c r="GO10" i="29"/>
  <c r="GP10" i="29"/>
  <c r="GQ10" i="29"/>
  <c r="GR10" i="29"/>
  <c r="GS10" i="29"/>
  <c r="GT10" i="29"/>
  <c r="GU10" i="29"/>
  <c r="GV10" i="29"/>
  <c r="GW10" i="29"/>
  <c r="GX10" i="29"/>
  <c r="GY10" i="29"/>
  <c r="GZ10" i="29"/>
  <c r="HA10" i="29"/>
  <c r="HB10" i="29"/>
  <c r="HC10" i="29"/>
  <c r="HD10" i="29"/>
  <c r="HE10" i="29"/>
  <c r="HF10" i="29"/>
  <c r="HG10" i="29"/>
  <c r="HH10" i="29"/>
  <c r="HI10" i="29"/>
  <c r="HJ10" i="29"/>
  <c r="HK10" i="29"/>
  <c r="HL10" i="29"/>
  <c r="HM10" i="29"/>
  <c r="HN10" i="29"/>
  <c r="HO10" i="29"/>
  <c r="HP10" i="29"/>
  <c r="EF10" i="29"/>
  <c r="EG10" i="29"/>
  <c r="EH10" i="29"/>
  <c r="EI10" i="29"/>
  <c r="EJ10" i="29"/>
  <c r="EK10" i="29"/>
  <c r="EL10" i="29"/>
  <c r="EM10" i="29"/>
  <c r="EN10" i="29"/>
  <c r="EO10" i="29"/>
  <c r="EP10" i="29"/>
  <c r="EQ10" i="29"/>
  <c r="ER10" i="29"/>
  <c r="ES10" i="29"/>
  <c r="ET10" i="29"/>
  <c r="EU10" i="29"/>
  <c r="EV10" i="29"/>
  <c r="EW10" i="29"/>
  <c r="EX10" i="29"/>
  <c r="EY10" i="29"/>
  <c r="EZ10" i="29"/>
  <c r="FA10" i="29"/>
  <c r="FB10" i="29"/>
  <c r="FC10" i="29"/>
  <c r="FD10" i="29"/>
  <c r="FE10" i="29"/>
  <c r="FF10" i="29"/>
  <c r="FG10" i="29"/>
  <c r="FH10" i="29"/>
  <c r="FI10" i="29"/>
  <c r="FJ10" i="29"/>
  <c r="FK10" i="29"/>
  <c r="FL10" i="29"/>
  <c r="FM10" i="29"/>
  <c r="FN10" i="29"/>
  <c r="FO10" i="29"/>
  <c r="FP10" i="29"/>
  <c r="FQ10" i="29"/>
  <c r="FR10" i="29"/>
  <c r="FS10" i="29"/>
  <c r="FT10" i="29"/>
  <c r="FU10" i="29"/>
  <c r="FV10" i="29"/>
  <c r="FW10" i="29"/>
  <c r="CM10" i="29"/>
  <c r="CN10" i="29"/>
  <c r="CO10" i="29"/>
  <c r="CP10" i="29"/>
  <c r="CQ10" i="29"/>
  <c r="CR10" i="29"/>
  <c r="CS10" i="29"/>
  <c r="CT10" i="29"/>
  <c r="CU10" i="29"/>
  <c r="CV10" i="29"/>
  <c r="CW10" i="29"/>
  <c r="CX10" i="29"/>
  <c r="CY10" i="29"/>
  <c r="CZ10" i="29"/>
  <c r="DA10" i="29"/>
  <c r="DB10" i="29"/>
  <c r="DC10" i="29"/>
  <c r="DD10" i="29"/>
  <c r="DE10" i="29"/>
  <c r="DF10" i="29"/>
  <c r="DG10" i="29"/>
  <c r="DH10" i="29"/>
  <c r="DI10" i="29"/>
  <c r="DJ10" i="29"/>
  <c r="DK10" i="29"/>
  <c r="DL10" i="29"/>
  <c r="DM10" i="29"/>
  <c r="DN10" i="29"/>
  <c r="DO10" i="29"/>
  <c r="DP10" i="29"/>
  <c r="DQ10" i="29"/>
  <c r="DR10" i="29"/>
  <c r="DS10" i="29"/>
  <c r="DT10" i="29"/>
  <c r="DU10" i="29"/>
  <c r="DV10" i="29"/>
  <c r="DW10" i="29"/>
  <c r="DX10" i="29"/>
  <c r="DY10" i="29"/>
  <c r="DZ10" i="29"/>
  <c r="EA10" i="29"/>
  <c r="EB10" i="29"/>
  <c r="EC10" i="29"/>
  <c r="ED10" i="29"/>
  <c r="Q22" i="33" l="1"/>
  <c r="P22" i="33"/>
  <c r="O22" i="33"/>
  <c r="Q21" i="33"/>
  <c r="P21" i="33"/>
  <c r="O21" i="33"/>
  <c r="Q24" i="33"/>
  <c r="Q23" i="33" s="1"/>
  <c r="P24" i="33"/>
  <c r="P23" i="33" s="1"/>
  <c r="O24" i="33"/>
  <c r="O23" i="33" s="1"/>
  <c r="N23" i="33"/>
  <c r="T14" i="33" s="1"/>
  <c r="M23" i="33"/>
  <c r="S14" i="33" s="1"/>
  <c r="L23" i="33"/>
  <c r="R14" i="33" s="1"/>
  <c r="K23" i="33"/>
  <c r="J23" i="33"/>
  <c r="I23" i="33"/>
  <c r="H23" i="33"/>
  <c r="G23" i="33"/>
  <c r="F23" i="33"/>
  <c r="K13" i="33"/>
  <c r="J13" i="33"/>
  <c r="G13" i="33"/>
  <c r="H13" i="33"/>
  <c r="I13" i="33"/>
  <c r="F13" i="33"/>
  <c r="AN8" i="36"/>
  <c r="AZ15" i="36"/>
  <c r="AZ12" i="36"/>
  <c r="AZ13" i="36"/>
  <c r="AN15" i="36"/>
  <c r="AN14" i="36" s="1"/>
  <c r="AN12" i="36"/>
  <c r="AN10" i="36" s="1"/>
  <c r="AN13" i="36"/>
  <c r="AN11" i="36"/>
  <c r="AB15" i="36"/>
  <c r="AB14" i="36" s="1"/>
  <c r="AB12" i="36"/>
  <c r="AB13" i="36"/>
  <c r="P15" i="36"/>
  <c r="P12" i="36"/>
  <c r="P13" i="36"/>
  <c r="BK14" i="36"/>
  <c r="BJ14" i="36"/>
  <c r="BI14" i="36"/>
  <c r="BH14" i="36"/>
  <c r="BG14" i="36"/>
  <c r="BF14" i="36"/>
  <c r="BE14" i="36"/>
  <c r="BD14" i="36"/>
  <c r="BC14" i="36"/>
  <c r="BB14" i="36"/>
  <c r="BA14" i="36"/>
  <c r="AZ14" i="36"/>
  <c r="AY14" i="36"/>
  <c r="AX14" i="36"/>
  <c r="AW14" i="36"/>
  <c r="AV14" i="36"/>
  <c r="AU14" i="36"/>
  <c r="AT14" i="36"/>
  <c r="AS14" i="36"/>
  <c r="AR14" i="36"/>
  <c r="AQ14" i="36"/>
  <c r="AP14" i="36"/>
  <c r="AO14" i="36"/>
  <c r="AM14" i="36"/>
  <c r="AL14" i="36"/>
  <c r="AK14" i="36"/>
  <c r="AJ14" i="36"/>
  <c r="AI14" i="36"/>
  <c r="AH14" i="36"/>
  <c r="AG14" i="36"/>
  <c r="AF14" i="36"/>
  <c r="AE14" i="36"/>
  <c r="AD14" i="36"/>
  <c r="AC14" i="36"/>
  <c r="AA14" i="36"/>
  <c r="Z14" i="36"/>
  <c r="Y14" i="36"/>
  <c r="X14" i="36"/>
  <c r="W14" i="36"/>
  <c r="V14" i="36"/>
  <c r="U14" i="36"/>
  <c r="T14" i="36"/>
  <c r="S14" i="36"/>
  <c r="R14" i="36"/>
  <c r="Q14" i="36"/>
  <c r="P14" i="36"/>
  <c r="O14" i="36"/>
  <c r="N14" i="36"/>
  <c r="M14" i="36"/>
  <c r="L14" i="36"/>
  <c r="K14" i="36"/>
  <c r="J14" i="36"/>
  <c r="I14" i="36"/>
  <c r="H14" i="36"/>
  <c r="G14" i="36"/>
  <c r="F14" i="36"/>
  <c r="E14" i="36"/>
  <c r="D14" i="36"/>
  <c r="R10" i="36"/>
  <c r="S10" i="36"/>
  <c r="T10" i="36"/>
  <c r="U10" i="36"/>
  <c r="V10" i="36"/>
  <c r="W10" i="36"/>
  <c r="X10" i="36"/>
  <c r="Y10" i="36"/>
  <c r="Z10" i="36"/>
  <c r="AA10" i="36"/>
  <c r="AC10" i="36"/>
  <c r="AD10" i="36"/>
  <c r="AE10" i="36"/>
  <c r="AF10" i="36"/>
  <c r="AG10" i="36"/>
  <c r="AH10" i="36"/>
  <c r="AI10" i="36"/>
  <c r="AJ10" i="36"/>
  <c r="AK10" i="36"/>
  <c r="AL10" i="36"/>
  <c r="AM10" i="36"/>
  <c r="AO10" i="36"/>
  <c r="AP10" i="36"/>
  <c r="AQ10" i="36"/>
  <c r="AR10" i="36"/>
  <c r="AS10" i="36"/>
  <c r="AT10" i="36"/>
  <c r="AU10" i="36"/>
  <c r="AV10" i="36"/>
  <c r="AW10" i="36"/>
  <c r="AX10" i="36"/>
  <c r="AY10" i="36"/>
  <c r="BA10" i="36"/>
  <c r="BB10" i="36"/>
  <c r="BC10" i="36"/>
  <c r="BD10" i="36"/>
  <c r="BE10" i="36"/>
  <c r="BF10" i="36"/>
  <c r="BG10" i="36"/>
  <c r="BH10" i="36"/>
  <c r="BI10" i="36"/>
  <c r="BJ10" i="36"/>
  <c r="BK10" i="36"/>
  <c r="Q10" i="36"/>
  <c r="P11" i="36"/>
  <c r="P10" i="36" s="1"/>
  <c r="P18" i="36" s="1"/>
  <c r="BB4" i="36"/>
  <c r="BC4" i="36"/>
  <c r="BD4" i="36"/>
  <c r="BE4" i="36"/>
  <c r="BF4" i="36"/>
  <c r="BG4" i="36"/>
  <c r="BH4" i="36"/>
  <c r="BI4" i="36"/>
  <c r="BJ4" i="36"/>
  <c r="BK4" i="36"/>
  <c r="BA4" i="36"/>
  <c r="AP4" i="36"/>
  <c r="AQ4" i="36"/>
  <c r="AR4" i="36"/>
  <c r="AS4" i="36"/>
  <c r="AT4" i="36"/>
  <c r="AU4" i="36"/>
  <c r="AV4" i="36"/>
  <c r="AW4" i="36"/>
  <c r="AX4" i="36"/>
  <c r="AY4" i="36"/>
  <c r="AO4" i="36"/>
  <c r="AD4" i="36"/>
  <c r="AE4" i="36"/>
  <c r="AF4" i="36"/>
  <c r="AG4" i="36"/>
  <c r="AH4" i="36"/>
  <c r="AI4" i="36"/>
  <c r="AJ4" i="36"/>
  <c r="AK4" i="36"/>
  <c r="AL4" i="36"/>
  <c r="AM4" i="36"/>
  <c r="AC4" i="36"/>
  <c r="F4" i="36"/>
  <c r="G4" i="36"/>
  <c r="H4" i="36"/>
  <c r="I4" i="36"/>
  <c r="J4" i="36"/>
  <c r="K4" i="36"/>
  <c r="L4" i="36"/>
  <c r="M4" i="36"/>
  <c r="N4" i="36"/>
  <c r="O4" i="36"/>
  <c r="P4" i="36"/>
  <c r="Q4" i="36"/>
  <c r="R4" i="36"/>
  <c r="S4" i="36"/>
  <c r="T4" i="36"/>
  <c r="U4" i="36"/>
  <c r="V4" i="36"/>
  <c r="W4" i="36"/>
  <c r="X4" i="36"/>
  <c r="Y4" i="36"/>
  <c r="Z4" i="36"/>
  <c r="AA4" i="36"/>
  <c r="E4" i="36"/>
  <c r="I11" i="30"/>
  <c r="J11" i="30"/>
  <c r="K11" i="30"/>
  <c r="H11" i="30"/>
  <c r="K15" i="30" l="1"/>
  <c r="J15" i="30"/>
  <c r="I15" i="30"/>
  <c r="H15" i="30"/>
  <c r="H18" i="30" s="1"/>
  <c r="G15" i="30"/>
  <c r="I5" i="30"/>
  <c r="J5" i="30"/>
  <c r="M5" i="30" s="1"/>
  <c r="K5" i="30"/>
  <c r="N5" i="30" s="1"/>
  <c r="H5" i="30"/>
  <c r="D13" i="29"/>
  <c r="FX13" i="29"/>
  <c r="EE13" i="29"/>
  <c r="CL13" i="29"/>
  <c r="AU13" i="29"/>
  <c r="D11" i="29"/>
  <c r="FX11" i="29"/>
  <c r="EE11" i="29"/>
  <c r="CL11" i="29"/>
  <c r="AU11" i="29"/>
  <c r="J13" i="37" l="1"/>
  <c r="J14" i="37"/>
  <c r="L5" i="30"/>
  <c r="K14" i="37"/>
  <c r="K13" i="37"/>
  <c r="FX15" i="29"/>
  <c r="FX14" i="29" s="1"/>
  <c r="EE15" i="29"/>
  <c r="EE14" i="29" s="1"/>
  <c r="CL15" i="29"/>
  <c r="CL14" i="29" s="1"/>
  <c r="AU15" i="29"/>
  <c r="AU14" i="29" s="1"/>
  <c r="D15" i="29"/>
  <c r="HP14" i="29"/>
  <c r="HO14" i="29"/>
  <c r="HN14" i="29"/>
  <c r="HM14" i="29"/>
  <c r="HL14" i="29"/>
  <c r="HK14" i="29"/>
  <c r="HJ14" i="29"/>
  <c r="HI14" i="29"/>
  <c r="HH14" i="29"/>
  <c r="HG14" i="29"/>
  <c r="HF14" i="29"/>
  <c r="HE14" i="29"/>
  <c r="HD14" i="29"/>
  <c r="HC14" i="29"/>
  <c r="HB14" i="29"/>
  <c r="HA14" i="29"/>
  <c r="GZ14" i="29"/>
  <c r="GY14" i="29"/>
  <c r="GX14" i="29"/>
  <c r="GW14" i="29"/>
  <c r="GV14" i="29"/>
  <c r="GU14" i="29"/>
  <c r="GT14" i="29"/>
  <c r="GS14" i="29"/>
  <c r="GR14" i="29"/>
  <c r="GQ14" i="29"/>
  <c r="GP14" i="29"/>
  <c r="GO14" i="29"/>
  <c r="GN14" i="29"/>
  <c r="GM14" i="29"/>
  <c r="GL14" i="29"/>
  <c r="GK14" i="29"/>
  <c r="GJ14" i="29"/>
  <c r="GI14" i="29"/>
  <c r="GH14" i="29"/>
  <c r="GG14" i="29"/>
  <c r="GF14" i="29"/>
  <c r="GE14" i="29"/>
  <c r="GD14" i="29"/>
  <c r="GC14" i="29"/>
  <c r="GB14" i="29"/>
  <c r="GA14" i="29"/>
  <c r="FZ14" i="29"/>
  <c r="FY14" i="29"/>
  <c r="FW14" i="29"/>
  <c r="FU14" i="29"/>
  <c r="FT14" i="29"/>
  <c r="FS14" i="29"/>
  <c r="FR14" i="29"/>
  <c r="FQ14" i="29"/>
  <c r="FP14" i="29"/>
  <c r="FO14" i="29"/>
  <c r="FN14" i="29"/>
  <c r="FM14" i="29"/>
  <c r="FL14" i="29"/>
  <c r="FK14" i="29"/>
  <c r="FJ14" i="29"/>
  <c r="FI14" i="29"/>
  <c r="FH14" i="29"/>
  <c r="FG14" i="29"/>
  <c r="FF14" i="29"/>
  <c r="FE14" i="29"/>
  <c r="FD14" i="29"/>
  <c r="FC14" i="29"/>
  <c r="FB14" i="29"/>
  <c r="FA14" i="29"/>
  <c r="EZ14" i="29"/>
  <c r="EY14" i="29"/>
  <c r="EX14" i="29"/>
  <c r="EW14" i="29"/>
  <c r="EV14" i="29"/>
  <c r="EU14" i="29"/>
  <c r="ET14" i="29"/>
  <c r="ES14" i="29"/>
  <c r="ER14" i="29"/>
  <c r="EQ14" i="29"/>
  <c r="EP14" i="29"/>
  <c r="EO14" i="29"/>
  <c r="EN14" i="29"/>
  <c r="EM14" i="29"/>
  <c r="EL14" i="29"/>
  <c r="EK14" i="29"/>
  <c r="EJ14" i="29"/>
  <c r="EI14" i="29"/>
  <c r="EH14" i="29"/>
  <c r="EG14" i="29"/>
  <c r="EF14" i="29"/>
  <c r="ED14" i="29"/>
  <c r="EB14" i="29"/>
  <c r="EA14" i="29"/>
  <c r="DZ14" i="29"/>
  <c r="DY14" i="29"/>
  <c r="DX14" i="29"/>
  <c r="DW14" i="29"/>
  <c r="DV14" i="29"/>
  <c r="DU14" i="29"/>
  <c r="DT14" i="29"/>
  <c r="DS14" i="29"/>
  <c r="DR14" i="29"/>
  <c r="DQ14" i="29"/>
  <c r="DP14" i="29"/>
  <c r="DO14" i="29"/>
  <c r="DN14" i="29"/>
  <c r="DM14" i="29"/>
  <c r="DL14" i="29"/>
  <c r="DK14" i="29"/>
  <c r="DJ14" i="29"/>
  <c r="DI14" i="29"/>
  <c r="DH14" i="29"/>
  <c r="DG14" i="29"/>
  <c r="DF14" i="29"/>
  <c r="DE14" i="29"/>
  <c r="DD14" i="29"/>
  <c r="DC14" i="29"/>
  <c r="DB14" i="29"/>
  <c r="DA14" i="29"/>
  <c r="CZ14" i="29"/>
  <c r="CY14" i="29"/>
  <c r="CX14" i="29"/>
  <c r="CW14" i="29"/>
  <c r="CV14" i="29"/>
  <c r="CU14" i="29"/>
  <c r="CT14" i="29"/>
  <c r="CS14" i="29"/>
  <c r="CR14" i="29"/>
  <c r="CQ14" i="29"/>
  <c r="CP14" i="29"/>
  <c r="CO14" i="29"/>
  <c r="CN14" i="29"/>
  <c r="CM14" i="29"/>
  <c r="CK14" i="29"/>
  <c r="CJ14" i="29"/>
  <c r="CI14" i="29"/>
  <c r="CH14" i="29"/>
  <c r="CG14" i="29"/>
  <c r="CF14" i="29"/>
  <c r="CE14" i="29"/>
  <c r="CD14" i="29"/>
  <c r="CC14" i="29"/>
  <c r="CB14" i="29"/>
  <c r="CA14" i="29"/>
  <c r="BZ14" i="29"/>
  <c r="BY14" i="29"/>
  <c r="BX14" i="29"/>
  <c r="BW14" i="29"/>
  <c r="BV14" i="29"/>
  <c r="BU14" i="29"/>
  <c r="BT14" i="29"/>
  <c r="BS14" i="29"/>
  <c r="BR14" i="29"/>
  <c r="BQ14" i="29"/>
  <c r="BP14" i="29"/>
  <c r="BO14" i="29"/>
  <c r="BN14" i="29"/>
  <c r="BM14" i="29"/>
  <c r="BL14" i="29"/>
  <c r="BK14" i="29"/>
  <c r="BJ14" i="29"/>
  <c r="BI14" i="29"/>
  <c r="BH14" i="29"/>
  <c r="BG14" i="29"/>
  <c r="BF14" i="29"/>
  <c r="BE14" i="29"/>
  <c r="BD14" i="29"/>
  <c r="BC14" i="29"/>
  <c r="BB14" i="29"/>
  <c r="BA14" i="29"/>
  <c r="AZ14" i="29"/>
  <c r="AY14" i="29"/>
  <c r="AX14" i="29"/>
  <c r="AW14" i="29"/>
  <c r="AV14" i="29"/>
  <c r="AT14" i="29"/>
  <c r="AS14" i="29"/>
  <c r="AR14" i="29"/>
  <c r="AQ14" i="29"/>
  <c r="AP14" i="29"/>
  <c r="AO14" i="29"/>
  <c r="AN14" i="29"/>
  <c r="AM14" i="29"/>
  <c r="AL14" i="29"/>
  <c r="AK14" i="29"/>
  <c r="AJ14" i="29"/>
  <c r="AI14" i="29"/>
  <c r="AH14" i="29"/>
  <c r="AG14" i="29"/>
  <c r="AF14" i="29"/>
  <c r="AE14" i="29"/>
  <c r="AD14" i="29"/>
  <c r="AC14" i="29"/>
  <c r="AB14" i="29"/>
  <c r="AA14" i="29"/>
  <c r="Z14" i="29"/>
  <c r="Y14" i="29"/>
  <c r="X14" i="29"/>
  <c r="W14" i="29"/>
  <c r="V14" i="29"/>
  <c r="U14" i="29"/>
  <c r="T14" i="29"/>
  <c r="S14" i="29"/>
  <c r="R14" i="29"/>
  <c r="Q14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I14" i="37" l="1"/>
  <c r="HP4" i="29"/>
  <c r="AV4" i="29"/>
  <c r="AW4" i="29"/>
  <c r="AX4" i="29"/>
  <c r="AY4" i="29"/>
  <c r="AZ4" i="29"/>
  <c r="BA4" i="29"/>
  <c r="BB4" i="29"/>
  <c r="BC4" i="29"/>
  <c r="BD4" i="29"/>
  <c r="BE4" i="29"/>
  <c r="BF4" i="29"/>
  <c r="BG4" i="29"/>
  <c r="BH4" i="29"/>
  <c r="BI4" i="29"/>
  <c r="BJ4" i="29"/>
  <c r="BK4" i="29"/>
  <c r="BL4" i="29"/>
  <c r="BM4" i="29"/>
  <c r="BN4" i="29"/>
  <c r="BO4" i="29"/>
  <c r="BP4" i="29"/>
  <c r="BQ4" i="29"/>
  <c r="BR4" i="29"/>
  <c r="BS4" i="29"/>
  <c r="BT4" i="29"/>
  <c r="BU4" i="29"/>
  <c r="BV4" i="29"/>
  <c r="BW4" i="29"/>
  <c r="BX4" i="29"/>
  <c r="BY4" i="29"/>
  <c r="BZ4" i="29"/>
  <c r="CA4" i="29"/>
  <c r="CB4" i="29"/>
  <c r="CC4" i="29"/>
  <c r="CD4" i="29"/>
  <c r="CE4" i="29"/>
  <c r="CF4" i="29"/>
  <c r="CG4" i="29"/>
  <c r="CH4" i="29"/>
  <c r="CI4" i="29"/>
  <c r="CJ4" i="29"/>
  <c r="CK4" i="29"/>
  <c r="CM4" i="29"/>
  <c r="CN4" i="29"/>
  <c r="CO4" i="29"/>
  <c r="CP4" i="29"/>
  <c r="CQ4" i="29"/>
  <c r="CR4" i="29"/>
  <c r="CS4" i="29"/>
  <c r="CT4" i="29"/>
  <c r="CU4" i="29"/>
  <c r="CV4" i="29"/>
  <c r="CW4" i="29"/>
  <c r="CX4" i="29"/>
  <c r="CY4" i="29"/>
  <c r="CZ4" i="29"/>
  <c r="DA4" i="29"/>
  <c r="DB4" i="29"/>
  <c r="DC4" i="29"/>
  <c r="DD4" i="29"/>
  <c r="DE4" i="29"/>
  <c r="DF4" i="29"/>
  <c r="DG4" i="29"/>
  <c r="DH4" i="29"/>
  <c r="DI4" i="29"/>
  <c r="DJ4" i="29"/>
  <c r="DK4" i="29"/>
  <c r="DL4" i="29"/>
  <c r="DM4" i="29"/>
  <c r="DN4" i="29"/>
  <c r="DO4" i="29"/>
  <c r="DP4" i="29"/>
  <c r="DQ4" i="29"/>
  <c r="DR4" i="29"/>
  <c r="DS4" i="29"/>
  <c r="DT4" i="29"/>
  <c r="DU4" i="29"/>
  <c r="DV4" i="29"/>
  <c r="DW4" i="29"/>
  <c r="DX4" i="29"/>
  <c r="DY4" i="29"/>
  <c r="DZ4" i="29"/>
  <c r="EA4" i="29"/>
  <c r="EB4" i="29"/>
  <c r="EC4" i="29"/>
  <c r="ED4" i="29"/>
  <c r="EF4" i="29"/>
  <c r="EG4" i="29"/>
  <c r="EH4" i="29"/>
  <c r="EI4" i="29"/>
  <c r="EJ4" i="29"/>
  <c r="EK4" i="29"/>
  <c r="EL4" i="29"/>
  <c r="EM4" i="29"/>
  <c r="EN4" i="29"/>
  <c r="EO4" i="29"/>
  <c r="EP4" i="29"/>
  <c r="EQ4" i="29"/>
  <c r="ER4" i="29"/>
  <c r="ES4" i="29"/>
  <c r="ET4" i="29"/>
  <c r="EU4" i="29"/>
  <c r="EV4" i="29"/>
  <c r="EW4" i="29"/>
  <c r="EX4" i="29"/>
  <c r="EY4" i="29"/>
  <c r="EZ4" i="29"/>
  <c r="FA4" i="29"/>
  <c r="FB4" i="29"/>
  <c r="FC4" i="29"/>
  <c r="FD4" i="29"/>
  <c r="FE4" i="29"/>
  <c r="FF4" i="29"/>
  <c r="FG4" i="29"/>
  <c r="FH4" i="29"/>
  <c r="FI4" i="29"/>
  <c r="FJ4" i="29"/>
  <c r="FK4" i="29"/>
  <c r="FL4" i="29"/>
  <c r="FM4" i="29"/>
  <c r="FN4" i="29"/>
  <c r="FO4" i="29"/>
  <c r="FP4" i="29"/>
  <c r="FQ4" i="29"/>
  <c r="FR4" i="29"/>
  <c r="FS4" i="29"/>
  <c r="FT4" i="29"/>
  <c r="FU4" i="29"/>
  <c r="FV4" i="29"/>
  <c r="FW4" i="29"/>
  <c r="FY4" i="29"/>
  <c r="FZ4" i="29"/>
  <c r="GA4" i="29"/>
  <c r="GB4" i="29"/>
  <c r="GC4" i="29"/>
  <c r="GD4" i="29"/>
  <c r="GE4" i="29"/>
  <c r="GF4" i="29"/>
  <c r="GG4" i="29"/>
  <c r="GH4" i="29"/>
  <c r="GI4" i="29"/>
  <c r="GJ4" i="29"/>
  <c r="GK4" i="29"/>
  <c r="GL4" i="29"/>
  <c r="GM4" i="29"/>
  <c r="GN4" i="29"/>
  <c r="GO4" i="29"/>
  <c r="GP4" i="29"/>
  <c r="GQ4" i="29"/>
  <c r="GR4" i="29"/>
  <c r="GS4" i="29"/>
  <c r="GT4" i="29"/>
  <c r="GU4" i="29"/>
  <c r="GV4" i="29"/>
  <c r="GW4" i="29"/>
  <c r="GX4" i="29"/>
  <c r="GY4" i="29"/>
  <c r="GZ4" i="29"/>
  <c r="HA4" i="29"/>
  <c r="HB4" i="29"/>
  <c r="HC4" i="29"/>
  <c r="HD4" i="29"/>
  <c r="HE4" i="29"/>
  <c r="HF4" i="29"/>
  <c r="HG4" i="29"/>
  <c r="HH4" i="29"/>
  <c r="HI4" i="29"/>
  <c r="HJ4" i="29"/>
  <c r="HK4" i="29"/>
  <c r="HL4" i="29"/>
  <c r="HM4" i="29"/>
  <c r="HN4" i="29"/>
  <c r="HO4" i="29"/>
  <c r="E4" i="29"/>
  <c r="F4" i="29"/>
  <c r="G4" i="29"/>
  <c r="H4" i="29"/>
  <c r="I4" i="29"/>
  <c r="J4" i="29"/>
  <c r="K4" i="29"/>
  <c r="L4" i="29"/>
  <c r="M4" i="29"/>
  <c r="N4" i="29"/>
  <c r="O4" i="29"/>
  <c r="P4" i="29"/>
  <c r="Q4" i="29"/>
  <c r="R4" i="29"/>
  <c r="S4" i="29"/>
  <c r="T4" i="29"/>
  <c r="U4" i="29"/>
  <c r="V4" i="29"/>
  <c r="W4" i="29"/>
  <c r="X4" i="29"/>
  <c r="Y4" i="29"/>
  <c r="Z4" i="29"/>
  <c r="AA4" i="29"/>
  <c r="AB4" i="29"/>
  <c r="AC4" i="29"/>
  <c r="AD4" i="29"/>
  <c r="AE4" i="29"/>
  <c r="AF4" i="29"/>
  <c r="AG4" i="29"/>
  <c r="AH4" i="29"/>
  <c r="AI4" i="29"/>
  <c r="AJ4" i="29"/>
  <c r="AK4" i="29"/>
  <c r="AL4" i="29"/>
  <c r="AM4" i="29"/>
  <c r="AN4" i="29"/>
  <c r="AO4" i="29"/>
  <c r="AP4" i="29"/>
  <c r="AQ4" i="29"/>
  <c r="AR4" i="29"/>
  <c r="AS4" i="29"/>
  <c r="AT4" i="29"/>
  <c r="F9" i="33"/>
  <c r="G9" i="33"/>
  <c r="H9" i="33"/>
  <c r="I9" i="33"/>
  <c r="J9" i="33"/>
  <c r="K9" i="33"/>
  <c r="L9" i="33"/>
  <c r="M9" i="33"/>
  <c r="N9" i="33"/>
  <c r="O10" i="33"/>
  <c r="P10" i="33"/>
  <c r="Q10" i="33"/>
  <c r="O11" i="33"/>
  <c r="P11" i="33"/>
  <c r="Q11" i="33"/>
  <c r="O14" i="33"/>
  <c r="P14" i="33"/>
  <c r="O15" i="33"/>
  <c r="P15" i="33"/>
  <c r="Q15" i="33"/>
  <c r="O16" i="33"/>
  <c r="P16" i="33"/>
  <c r="Q16" i="33"/>
  <c r="O17" i="33"/>
  <c r="P17" i="33"/>
  <c r="Q17" i="33"/>
  <c r="O18" i="33"/>
  <c r="P18" i="33"/>
  <c r="Q18" i="33"/>
  <c r="AZ11" i="36"/>
  <c r="AZ10" i="36" s="1"/>
  <c r="AZ9" i="36"/>
  <c r="AZ8" i="36"/>
  <c r="AZ7" i="36"/>
  <c r="AZ6" i="36"/>
  <c r="AZ5" i="36"/>
  <c r="AN9" i="36"/>
  <c r="AN7" i="36"/>
  <c r="AN6" i="36"/>
  <c r="AN5" i="36"/>
  <c r="AB6" i="36"/>
  <c r="AB7" i="36"/>
  <c r="AB8" i="36"/>
  <c r="AB9" i="36"/>
  <c r="AB5" i="36"/>
  <c r="AB11" i="36"/>
  <c r="AB10" i="36" s="1"/>
  <c r="AZ4" i="36"/>
  <c r="AZ18" i="36" s="1"/>
  <c r="AN4" i="36"/>
  <c r="AN18" i="36" s="1"/>
  <c r="AB4" i="36"/>
  <c r="D4" i="36"/>
  <c r="P13" i="33" l="1"/>
  <c r="AB18" i="36"/>
  <c r="O13" i="33"/>
  <c r="P9" i="33"/>
  <c r="Q9" i="33"/>
  <c r="O9" i="33"/>
  <c r="Q14" i="33"/>
  <c r="Q13" i="33" s="1"/>
  <c r="EE5" i="29" l="1"/>
  <c r="D7" i="29"/>
  <c r="D6" i="29"/>
  <c r="AU7" i="29"/>
  <c r="AU6" i="29"/>
  <c r="CL7" i="29"/>
  <c r="CL6" i="29"/>
  <c r="EE7" i="29"/>
  <c r="EE6" i="29"/>
  <c r="FX7" i="29"/>
  <c r="FX6" i="29"/>
  <c r="CL8" i="29"/>
  <c r="H14" i="37" l="1"/>
  <c r="G14" i="37"/>
  <c r="H13" i="37"/>
  <c r="G13" i="37"/>
  <c r="P20" i="33"/>
  <c r="P19" i="33" s="1"/>
  <c r="Q20" i="33"/>
  <c r="Q19" i="33" s="1"/>
  <c r="CL9" i="29" l="1"/>
  <c r="FX8" i="29" l="1"/>
  <c r="AU8" i="29"/>
  <c r="AU9" i="29"/>
  <c r="D8" i="29"/>
  <c r="D9" i="29"/>
  <c r="O20" i="33" l="1"/>
  <c r="O19" i="33" s="1"/>
  <c r="K19" i="33"/>
  <c r="J19" i="33"/>
  <c r="I19" i="33"/>
  <c r="H19" i="33"/>
  <c r="G19" i="33"/>
  <c r="F19" i="33"/>
  <c r="D10" i="36"/>
  <c r="E10" i="36"/>
  <c r="F10" i="36"/>
  <c r="G10" i="36"/>
  <c r="H10" i="36"/>
  <c r="I10" i="36"/>
  <c r="J10" i="36"/>
  <c r="K10" i="36"/>
  <c r="L10" i="36"/>
  <c r="M10" i="36"/>
  <c r="N10" i="36"/>
  <c r="O10" i="36"/>
  <c r="G11" i="30" l="1"/>
  <c r="F10" i="29"/>
  <c r="G10" i="29"/>
  <c r="H10" i="29"/>
  <c r="I10" i="29"/>
  <c r="J10" i="29"/>
  <c r="K10" i="29"/>
  <c r="L10" i="29"/>
  <c r="M10" i="29"/>
  <c r="N10" i="29"/>
  <c r="O10" i="29"/>
  <c r="P10" i="29"/>
  <c r="Q10" i="29"/>
  <c r="R10" i="29"/>
  <c r="S10" i="29"/>
  <c r="T10" i="29"/>
  <c r="U10" i="29"/>
  <c r="V10" i="29"/>
  <c r="W10" i="29"/>
  <c r="X10" i="29"/>
  <c r="Y10" i="29"/>
  <c r="Z10" i="29"/>
  <c r="AA10" i="29"/>
  <c r="AB10" i="29"/>
  <c r="AC10" i="29"/>
  <c r="AD10" i="29"/>
  <c r="AE10" i="29"/>
  <c r="AF10" i="29"/>
  <c r="AG10" i="29"/>
  <c r="AH10" i="29"/>
  <c r="AI10" i="29"/>
  <c r="AJ10" i="29"/>
  <c r="AK10" i="29"/>
  <c r="AL10" i="29"/>
  <c r="AM10" i="29"/>
  <c r="AN10" i="29"/>
  <c r="AO10" i="29"/>
  <c r="AP10" i="29"/>
  <c r="AQ10" i="29"/>
  <c r="AR10" i="29"/>
  <c r="AS10" i="29"/>
  <c r="AT10" i="29"/>
  <c r="AV10" i="29"/>
  <c r="AW10" i="29"/>
  <c r="AX10" i="29"/>
  <c r="AY10" i="29"/>
  <c r="AZ10" i="29"/>
  <c r="BA10" i="29"/>
  <c r="BB10" i="29"/>
  <c r="BC10" i="29"/>
  <c r="BD10" i="29"/>
  <c r="BE10" i="29"/>
  <c r="BF10" i="29"/>
  <c r="BG10" i="29"/>
  <c r="BH10" i="29"/>
  <c r="BI10" i="29"/>
  <c r="BJ10" i="29"/>
  <c r="BK10" i="29"/>
  <c r="BL10" i="29"/>
  <c r="BM10" i="29"/>
  <c r="BN10" i="29"/>
  <c r="BO10" i="29"/>
  <c r="BP10" i="29"/>
  <c r="BQ10" i="29"/>
  <c r="BR10" i="29"/>
  <c r="BS10" i="29"/>
  <c r="BT10" i="29"/>
  <c r="BU10" i="29"/>
  <c r="BV10" i="29"/>
  <c r="BW10" i="29"/>
  <c r="BX10" i="29"/>
  <c r="BY10" i="29"/>
  <c r="BZ10" i="29"/>
  <c r="CA10" i="29"/>
  <c r="CB10" i="29"/>
  <c r="CC10" i="29"/>
  <c r="CD10" i="29"/>
  <c r="CE10" i="29"/>
  <c r="CF10" i="29"/>
  <c r="CG10" i="29"/>
  <c r="CH10" i="29"/>
  <c r="CI10" i="29"/>
  <c r="CJ10" i="29"/>
  <c r="CK10" i="29"/>
  <c r="E10" i="29"/>
  <c r="FX12" i="29"/>
  <c r="FX10" i="29" s="1"/>
  <c r="EE12" i="29"/>
  <c r="EE10" i="29" s="1"/>
  <c r="CL12" i="29"/>
  <c r="CL10" i="29" s="1"/>
  <c r="AU12" i="29"/>
  <c r="AU10" i="29" s="1"/>
  <c r="AU18" i="29" s="1"/>
  <c r="D12" i="29"/>
  <c r="C9" i="34" l="1"/>
  <c r="C6" i="34" s="1"/>
  <c r="I17" i="37"/>
  <c r="J17" i="37"/>
  <c r="K17" i="37"/>
  <c r="D10" i="29"/>
  <c r="D5" i="29"/>
  <c r="D4" i="29" s="1"/>
  <c r="D9" i="34" l="1"/>
  <c r="D6" i="34" s="1"/>
  <c r="E9" i="34"/>
  <c r="E6" i="34" s="1"/>
  <c r="C11" i="34" l="1"/>
  <c r="E10" i="34"/>
  <c r="E11" i="34"/>
  <c r="D10" i="34"/>
  <c r="D11" i="34"/>
  <c r="EE8" i="29"/>
  <c r="EE9" i="29"/>
  <c r="FX9" i="29"/>
  <c r="EE4" i="29" l="1"/>
  <c r="EE19" i="29" s="1"/>
  <c r="C10" i="34"/>
  <c r="FX5" i="29"/>
  <c r="FX4" i="29" s="1"/>
  <c r="FX19" i="29" s="1"/>
  <c r="CL5" i="29"/>
  <c r="CL4" i="29" s="1"/>
  <c r="CL19" i="29" s="1"/>
  <c r="AU5" i="29"/>
  <c r="AU4" i="29" s="1"/>
</calcChain>
</file>

<file path=xl/sharedStrings.xml><?xml version="1.0" encoding="utf-8"?>
<sst xmlns="http://schemas.openxmlformats.org/spreadsheetml/2006/main" count="487" uniqueCount="147">
  <si>
    <t>Ընդամենը</t>
  </si>
  <si>
    <r>
      <t>Հավելված N 4.</t>
    </r>
    <r>
      <rPr>
        <sz val="12"/>
        <color theme="1"/>
        <rFont val="GHEA Grapalat"/>
        <family val="3"/>
      </rPr>
      <t xml:space="preserve"> </t>
    </r>
    <r>
      <rPr>
        <b/>
        <sz val="12"/>
        <color theme="1"/>
        <rFont val="GHEA Grapalat"/>
        <family val="3"/>
      </rPr>
      <t>Բյուջետային ծրագրերի գծով ամփոփ ծախսերն ըստ բյուջետային ծախսերի տնտեսագիտական դասակարգման հոդվածների</t>
    </r>
  </si>
  <si>
    <t>Ծրագրային դասիչը</t>
  </si>
  <si>
    <t>Ծրագիր /Միջոցառում</t>
  </si>
  <si>
    <t>2022թ բյուջե (հազ. դրամ</t>
  </si>
  <si>
    <t>Գործառական դասակարգման</t>
  </si>
  <si>
    <t>Բաժին</t>
  </si>
  <si>
    <t xml:space="preserve">Խումբ </t>
  </si>
  <si>
    <t>Դաս</t>
  </si>
  <si>
    <t>X</t>
  </si>
  <si>
    <t>2022թ բյուջե (հազ. դրամ)</t>
  </si>
  <si>
    <t>01</t>
  </si>
  <si>
    <t>Հավելված N 10. Ամփոփ ֆինանսական պահանջներ ՄԺԾԾ ժամանակահատվածի համար</t>
  </si>
  <si>
    <t>(հազ. դրամ)</t>
  </si>
  <si>
    <t>Ծրագրի/միջոցառման անվանումը</t>
  </si>
  <si>
    <t>Նոր նախաձեռնություններ</t>
  </si>
  <si>
    <t>(հազ. դրամ) (+)</t>
  </si>
  <si>
    <t>Ծրագիր</t>
  </si>
  <si>
    <t>Միջոցառում</t>
  </si>
  <si>
    <t>2022թ</t>
  </si>
  <si>
    <t>Պարտադիր ծախսերին դասվող միջոցառումներ</t>
  </si>
  <si>
    <t>Հայեցողական ծախսերին դասվող այլ միջոցառումներ</t>
  </si>
  <si>
    <t xml:space="preserve">Գոյություն ունեցող պարտավորությունների  գծով հաշվարկված (ճշգրտված) ծախսերը </t>
  </si>
  <si>
    <t>Ծախսային խնայողության գծով ամփոփ առաջարկը</t>
  </si>
  <si>
    <t>(հազ. դրամ) (-)</t>
  </si>
  <si>
    <t xml:space="preserve">Միջոցառման գծով ամփոփ ծախսերը </t>
  </si>
  <si>
    <t>4111.Աշխատողների աշխատավարձեր և հավելավճարներ</t>
  </si>
  <si>
    <t>4112.Պարգևատրումներ, դրամական խրախուսումներ և հատուկ վճարներ</t>
  </si>
  <si>
    <t xml:space="preserve">4113.Քաղաքացիական, դատական և պետական ծառայողների պարգևատրում </t>
  </si>
  <si>
    <t>4212.Էներգետիկ ծառայություններ</t>
  </si>
  <si>
    <t>4213.Կոմունալ ծառայություններ</t>
  </si>
  <si>
    <t>4214Կապի ծառայություններ</t>
  </si>
  <si>
    <t>4215.Ապահովագրական ծախսեր</t>
  </si>
  <si>
    <t>4216.Գույքի և սարքավորումների վարձակալություն</t>
  </si>
  <si>
    <t>4221.Ներքին  գործուղումներ</t>
  </si>
  <si>
    <t>4231.Վարչական ծառայություններ</t>
  </si>
  <si>
    <t>4232.Համակարգչային ծառայություններ</t>
  </si>
  <si>
    <t>4234.Տեղեկատվական ծառայություններ</t>
  </si>
  <si>
    <t>4235.Կառավարչական ծառայություններ</t>
  </si>
  <si>
    <t>4237.Ներկայացուցչական  ծախսեր</t>
  </si>
  <si>
    <t>4239.Ընդհանուր բնույթի այլ ծառայություններ</t>
  </si>
  <si>
    <t>4241.Մասնագիտական ծառայություններ</t>
  </si>
  <si>
    <t>4251.Շենքերի և կառույցների ընթացիկ նորոգում և պահպանում</t>
  </si>
  <si>
    <t>4252Մեքենաների և սարքավորումների ընթացիկ նորոգում և պահպանում</t>
  </si>
  <si>
    <t>4261.Գրասենյակային նյութեր և հագուստ</t>
  </si>
  <si>
    <t>4222.Արտասահմանյան գործուղումների գծով ծախսեր</t>
  </si>
  <si>
    <t>4236.Կենցաղային և հանրային սննդի ծառայություններ</t>
  </si>
  <si>
    <t>4264.Տրանսպորտային նյութեր</t>
  </si>
  <si>
    <t>4266.Առողջապահական և լաբորատոր նյութեր</t>
  </si>
  <si>
    <t xml:space="preserve">4267.Կենցաղային և հանրային սննդի նյութեր </t>
  </si>
  <si>
    <t>4269.Հատուկ նպատակային այլ նյութեր</t>
  </si>
  <si>
    <t>4621.Ընթացիկ դրամաշնորհներ միջազգային կազմակերպություններին</t>
  </si>
  <si>
    <t>4637Ընթացիկ դրամաշնորհներ պետական ոչ առևտրային կազմակերպություններին</t>
  </si>
  <si>
    <t>4638Ընթացիկ դրամաշնորհներ պետական և համայնքային  առևտրային կազմակերպություններին</t>
  </si>
  <si>
    <t>4729.Այլ նպաստներ բյուջեից</t>
  </si>
  <si>
    <t>4823Պարտադիր վճարներր</t>
  </si>
  <si>
    <t>4861.Այլ  ծախսեր</t>
  </si>
  <si>
    <t>4891.Պահուստային միջոցներ</t>
  </si>
  <si>
    <t>5112.Շենքերի և շինությունների կառուցում</t>
  </si>
  <si>
    <t>5113 Շենքերի և շինությունների կապիտալ վերանորոգում</t>
  </si>
  <si>
    <t xml:space="preserve">5121. Տրանսպորտային սարքավորումներ </t>
  </si>
  <si>
    <t>5122.Վարչական սարքավորումներ</t>
  </si>
  <si>
    <t>5129 ²Այլ մեքենաներ և սարքավորւմներ</t>
  </si>
  <si>
    <t>5134. Մախագծահետազոտական ծախսեր</t>
  </si>
  <si>
    <t>Քրեակատարողական ծառայություններ</t>
  </si>
  <si>
    <t>03</t>
  </si>
  <si>
    <t>4727 կրթական, մշակութային և այլ նպաստներ բյուջեից</t>
  </si>
  <si>
    <t>4233 աշխատակազմի մասն. զարգաց. Ծառայություններ</t>
  </si>
  <si>
    <t>4217 Արտագերատեսչական ծախսեր</t>
  </si>
  <si>
    <t>4824Պետական հատվածի տարբեր մակարդակների կողմից միմյանց նկատմամաբ կիրառվող տույժեր</t>
  </si>
  <si>
    <r>
      <t>Հավելված N 5.</t>
    </r>
    <r>
      <rPr>
        <sz val="9"/>
        <color theme="1"/>
        <rFont val="GHEA Grapalat"/>
        <family val="3"/>
      </rPr>
      <t xml:space="preserve"> </t>
    </r>
    <r>
      <rPr>
        <b/>
        <sz val="9"/>
        <color theme="1"/>
        <rFont val="GHEA Grapalat"/>
        <family val="3"/>
      </rPr>
      <t>Բյուջետային ծրագրերի գծով ծախսերի բաշխումն ըստ բյուջետային ծախսերի գործառական դասակարգման տարրերի</t>
    </r>
  </si>
  <si>
    <t>Հավելված N 8. Բյուջետային ծրագրերի/միջոցառումների գծով ծախսերը՝ վարչատարածքային բաժանմամբ (ըստ մարզերի)</t>
  </si>
  <si>
    <t>Երևան</t>
  </si>
  <si>
    <t>Արագածոտն</t>
  </si>
  <si>
    <t>Արմավիր</t>
  </si>
  <si>
    <t>Կոտայք</t>
  </si>
  <si>
    <t>Լոռի</t>
  </si>
  <si>
    <t>Շիրակ</t>
  </si>
  <si>
    <t>Սյունիք</t>
  </si>
  <si>
    <t>Արարատ</t>
  </si>
  <si>
    <t>Գեղարքունիք</t>
  </si>
  <si>
    <t>Վայոց Ձոր</t>
  </si>
  <si>
    <t>Տավուշ</t>
  </si>
  <si>
    <t xml:space="preserve">   (հազար դրամներով)</t>
  </si>
  <si>
    <t>2021թ.</t>
  </si>
  <si>
    <t>2022թ.</t>
  </si>
  <si>
    <t>3.2 Ծախսային խնայողությունների գծով առաջարկները (-) նշանով</t>
  </si>
  <si>
    <t>3.3 Նոր նախաձեռնությունների գծով ընդհանուր ծախսերը</t>
  </si>
  <si>
    <t>2019թ փաստ. (հազ. դրամ)</t>
  </si>
  <si>
    <t>2020թ սպասվող (հազ. դրամ)</t>
  </si>
  <si>
    <t>2023թ բյուջե (հազ. դրամ</t>
  </si>
  <si>
    <t>2023թ բյուջե (հազ. դրամ)</t>
  </si>
  <si>
    <t>2023թ</t>
  </si>
  <si>
    <t>2023թ.</t>
  </si>
  <si>
    <t xml:space="preserve">4263.Վերապատրաստման և ուսուցման նյութեր </t>
  </si>
  <si>
    <t>4263.Վերապատրաստաման և ուսուցման նյութեր</t>
  </si>
  <si>
    <t xml:space="preserve">4263. Վերապատրաստման և ուսուցման նյութեր </t>
  </si>
  <si>
    <t>x</t>
  </si>
  <si>
    <r>
      <t>1100</t>
    </r>
    <r>
      <rPr>
        <i/>
        <sz val="10"/>
        <color theme="1"/>
        <rFont val="GHEA Grapalat"/>
        <family val="3"/>
      </rPr>
      <t>x</t>
    </r>
  </si>
  <si>
    <r>
      <t>3100</t>
    </r>
    <r>
      <rPr>
        <i/>
        <sz val="10"/>
        <color theme="1"/>
        <rFont val="GHEA Grapalat"/>
        <family val="3"/>
      </rPr>
      <t>x</t>
    </r>
  </si>
  <si>
    <t>5132. Ոչ նյութական հիմնական միջոցներ</t>
  </si>
  <si>
    <t>Էլեկտրոնային արդարադատության միասնական համակարգի ներդրում</t>
  </si>
  <si>
    <t>Քրեակատարողական հիմնարկների օպտիմալացում, շենքային պայմանների բավարարում</t>
  </si>
  <si>
    <t>5134. Նախագծահետազոտական ծախսեր</t>
  </si>
  <si>
    <t>Փաստահավաք հանձնաժողովի ստեղծման աջակցություն</t>
  </si>
  <si>
    <t>Արբիտրաժի ինստիտուցիոնալ կառույցի ստեղծման աջակցություն</t>
  </si>
  <si>
    <t>Վեճերի լուծման այլընտրանքային եղանակների վերաբերյալ հանրային իրազեկում</t>
  </si>
  <si>
    <t>Սահմանադրական հանրաքվեի կազմակերպում</t>
  </si>
  <si>
    <t>Դատաիրավական ոլորտում բարեփոխումների վերաբերյալ հանրային իրազեկում</t>
  </si>
  <si>
    <t>Անվճար իրավաբանական օգնությոն  կառուցակարգերի զարգացում</t>
  </si>
  <si>
    <t>Փորձագիտական միասնական կենտրոնի նյութատեխնիկական հագեցվածության ապահովում</t>
  </si>
  <si>
    <t>Պրոբացիայի ծառայողներին փոխհատուցման տրամադրում</t>
  </si>
  <si>
    <t>«Աջակցություն դատապարտյալներին» հիմնադրամի գործունեության ապահովում</t>
  </si>
  <si>
    <t>5112.Շենքերի և շինությունների շինարարություն</t>
  </si>
  <si>
    <t>2020թ փաստ. (հազ. դրամ)</t>
  </si>
  <si>
    <t>2021թ սպասվող (հազ. դրամ)</t>
  </si>
  <si>
    <t>2024թ բյուջե (հազ. դրամ</t>
  </si>
  <si>
    <t>Քրեակատարողական հիմնարկներում ազատությունից զրկված հաշմանդամություն ունեցող անձանց  պահման  մատչելի պայմանների ապահովմանն ուղղված միջացառումների իրականացում</t>
  </si>
  <si>
    <t>1200x</t>
  </si>
  <si>
    <t>Պրոբացիայի ծառայությանը էլեկտրոնային հսկողության միջոցների տրամադրում</t>
  </si>
  <si>
    <t>2024թ բյուջե (հազ. դրամ)</t>
  </si>
  <si>
    <t>2024 թ բյուջե (հազ. դրամ)</t>
  </si>
  <si>
    <t>2024թ</t>
  </si>
  <si>
    <t>Աղյուսակ 1.  Ծրագրերի և միջոցառումների գծով ամփոփ ֆինանսական պահանջներ 2022-2024 թթ համար</t>
  </si>
  <si>
    <t>Աղյուսակ 2. Հայտով ներկայացված՝ 2022-2024թթ ընդհանուր ծախսերի համեմատությունը ՀՀ 2021թ. պետական բյուջեի և 2022-2024թթ. ՄԺԾԾ հետ</t>
  </si>
  <si>
    <t>2024թ.</t>
  </si>
  <si>
    <t xml:space="preserve">1. Պետական մարմնի գծով 2022-2024 ՄԺԾԾ-ով հաստատված ֆինանսավորման ընդհանուր կողմնորոշիչ  չափաքանակները </t>
  </si>
  <si>
    <t>2. &lt;&lt;ՀՀ 2021թ. պետական բյուջեի մասին&gt;&gt; ՀՀ օրենքով պետական մարմնի գծով սահմանված ընդհանուր հատկացումները</t>
  </si>
  <si>
    <t>3. Ընդամենը հայտով ներկայացված ընդհանուր ծախսերը` 2022-2024 թթ. ՄԺԾԾ համար (տող 3.1 + տող 3.2 + տող 3.3.)</t>
  </si>
  <si>
    <t>3.1 Գոյություն ունեցող ծախսային պարտավորությունների գնահատում 2022-2024 թթ. ՄԺԾԾ համար (առանց ծախսային խնայողությունների վերաբերյալ առաջարկների ներառման)</t>
  </si>
  <si>
    <t>4. Տարբերությունը ՀՀ 2021թ. պետական բյուջեի համապատասխան ցուցանիշից (տող 3 - տող 2)</t>
  </si>
  <si>
    <t>5. Տարբերությունը 2022-2024 ՄԺԾԾ- համար սահմանված ֆինանսավորման կողմնորոշիչ  չափաքանակներից  (տող 3-տող 1)</t>
  </si>
  <si>
    <r>
      <t>Հավելված N 6.</t>
    </r>
    <r>
      <rPr>
        <sz val="9"/>
        <color theme="1"/>
        <rFont val="GHEA Grapalat"/>
        <family val="3"/>
      </rPr>
      <t xml:space="preserve"> </t>
    </r>
    <r>
      <rPr>
        <b/>
        <sz val="9"/>
        <color theme="1"/>
        <rFont val="GHEA Grapalat"/>
        <family val="3"/>
      </rPr>
      <t>Նոր նախաձեռնությունների ֆինանսավորման աղբյուրները (ամփոփ)</t>
    </r>
  </si>
  <si>
    <t>Նոր նախաձեռնությունների գծով ընդհանուր ծախսերը</t>
  </si>
  <si>
    <t>Նոր նախաձեռնությունների ֆինանսավորման այլ աղբյուրներ( տող 2.1+ տող 2.2)</t>
  </si>
  <si>
    <t>Այլ աղբյուներից ակնկալվող ֆինանսավորում</t>
  </si>
  <si>
    <t>Այլ ծրագրերից ակնկալվող ծախսային
 խնայողություններ</t>
  </si>
  <si>
    <t xml:space="preserve">Նոր նախաձեռնությունների զուտ ազդեցությունըպետական բյուջեի վրա(ընդհանուր ծախս՝  հանած եկամտի այլընտրանքային աղբյուներ և/կամ  այլ
ծրագրերից խնայողություններ)
 ( տող 1-տեղ 2)
</t>
  </si>
  <si>
    <t>Դատական իշխանության գործունեության ապահովում և իրականացում</t>
  </si>
  <si>
    <t>Հակակոռուպցիոն դատարանի բնականոն գործունեության և Հակակոռուպցիոն դատարանի կողմից դատական պաշտպանության իրավունքի ապահովում</t>
  </si>
  <si>
    <t>Հակակոռուպցիոն գործերի քննության ապահովում</t>
  </si>
  <si>
    <t>Կոռուպցիոն գործերի քննության արդյունավետության բարձրացում /Հակակոռուպցիոն կոմիտե/</t>
  </si>
  <si>
    <t xml:space="preserve"> Բարձրագույն դատական խորհրդի բնականոն գործունեության ապահովում և Բարձրագույն դատական խորհրդի կողմից դատական իշխանության անկախության երաշխավորմանն ուղղված միջոցառումների իրականացում</t>
  </si>
  <si>
    <t>Վերաքննիչ հակակոռուպցիոն դատարանի բնականոն գործունեության և Վերաքննիչ հակակոռուպցիոն դատարանի կողմից դատական պաշտպանության իրավունքի ապահովում</t>
  </si>
  <si>
    <t xml:space="preserve"> Դատական իշխանության գործունեության ապահովում և իրականացում</t>
  </si>
  <si>
    <t>07</t>
  </si>
  <si>
    <t xml:space="preserve">1231 ծրագրի գծով պահպանման ծախսերը նախատեսվում է իրականացնել  պետական բյուջեից ,  իսկ մնացածը՝ արդարադատության ոլորտի բարեփոխումներին ուղղված բյուջետային աջակցության ծրագրով երկրորդ փուլում հատկացված  գումարների հաշվին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</si>
</sst>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##,##0.0;\(##,##0.0\);\-"/>
    <numFmt numFmtId="166" formatCode="_(* #,##0.0_);_(* \(#,##0.0\);_(* &quot;-&quot;??_);_(@_)"/>
    <numFmt numFmtId="167" formatCode="#,##0.0_);\(#,##0.0\)"/>
  </numFmts>
  <fonts count="27" x14ac:knownFonts="1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0"/>
      <color theme="1"/>
      <name val="Times New Roman"/>
      <family val="1"/>
    </font>
    <font>
      <sz val="8"/>
      <color theme="1"/>
      <name val="GHEA Grapalat"/>
      <family val="3"/>
    </font>
    <font>
      <sz val="10"/>
      <color theme="1"/>
      <name val="Sylfaen"/>
      <family val="1"/>
    </font>
    <font>
      <i/>
      <sz val="8"/>
      <color rgb="FF000000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i/>
      <sz val="8"/>
      <color theme="1"/>
      <name val="GHEA Grapalat"/>
      <family val="3"/>
    </font>
    <font>
      <sz val="9"/>
      <color theme="1"/>
      <name val="GHEA Grapalat"/>
      <family val="3"/>
    </font>
    <font>
      <b/>
      <sz val="9"/>
      <color theme="1"/>
      <name val="GHEA Grapalat"/>
      <family val="3"/>
    </font>
    <font>
      <i/>
      <sz val="9"/>
      <color theme="1"/>
      <name val="GHEA Grapalat"/>
      <family val="3"/>
    </font>
    <font>
      <i/>
      <sz val="9"/>
      <color rgb="FF000000"/>
      <name val="GHEA Grapalat"/>
      <family val="3"/>
    </font>
    <font>
      <sz val="8"/>
      <name val="GHEA Grapalat"/>
      <family val="2"/>
    </font>
    <font>
      <sz val="9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Calibri"/>
      <family val="2"/>
      <charset val="1"/>
      <scheme val="minor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b/>
      <sz val="8"/>
      <color theme="1"/>
      <name val="GHEA Grapalat"/>
      <family val="3"/>
    </font>
    <font>
      <sz val="9"/>
      <color theme="1"/>
      <name val="Sylfaen"/>
      <family val="1"/>
    </font>
    <font>
      <sz val="9"/>
      <color theme="1"/>
      <name val="Calibri"/>
      <family val="2"/>
      <charset val="1"/>
      <scheme val="minor"/>
    </font>
    <font>
      <i/>
      <sz val="10"/>
      <color theme="1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>
      <alignment horizontal="left" vertical="top" wrapText="1"/>
    </xf>
    <xf numFmtId="165" fontId="16" fillId="0" borderId="0" applyFill="0" applyBorder="0" applyProtection="0">
      <alignment horizontal="right" vertical="top"/>
    </xf>
    <xf numFmtId="0" fontId="20" fillId="0" borderId="0"/>
    <xf numFmtId="43" fontId="20" fillId="0" borderId="0" applyFont="0" applyFill="0" applyBorder="0" applyAlignment="0" applyProtection="0"/>
  </cellStyleXfs>
  <cellXfs count="219">
    <xf numFmtId="0" fontId="0" fillId="0" borderId="0" xfId="0"/>
    <xf numFmtId="0" fontId="9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textRotation="90" wrapText="1"/>
    </xf>
    <xf numFmtId="164" fontId="7" fillId="3" borderId="1" xfId="0" applyNumberFormat="1" applyFont="1" applyFill="1" applyBorder="1" applyAlignment="1">
      <alignment horizontal="center" vertical="center" textRotation="90" wrapText="1"/>
    </xf>
    <xf numFmtId="0" fontId="6" fillId="2" borderId="28" xfId="0" applyFont="1" applyFill="1" applyBorder="1" applyAlignment="1">
      <alignment horizontal="center" vertical="center" textRotation="90" wrapText="1"/>
    </xf>
    <xf numFmtId="164" fontId="7" fillId="3" borderId="28" xfId="0" applyNumberFormat="1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Fill="1"/>
    <xf numFmtId="165" fontId="17" fillId="0" borderId="28" xfId="5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horizontal="right"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28" xfId="0" applyFont="1" applyFill="1" applyBorder="1" applyAlignment="1">
      <alignment vertical="center" wrapText="1"/>
    </xf>
    <xf numFmtId="164" fontId="12" fillId="5" borderId="1" xfId="0" applyNumberFormat="1" applyFont="1" applyFill="1" applyBorder="1"/>
    <xf numFmtId="0" fontId="0" fillId="0" borderId="28" xfId="0" applyBorder="1"/>
    <xf numFmtId="164" fontId="7" fillId="7" borderId="1" xfId="0" applyNumberFormat="1" applyFont="1" applyFill="1" applyBorder="1" applyAlignment="1">
      <alignment horizontal="center" vertical="center" textRotation="90" wrapText="1"/>
    </xf>
    <xf numFmtId="0" fontId="11" fillId="7" borderId="6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164" fontId="12" fillId="0" borderId="28" xfId="0" applyNumberFormat="1" applyFont="1" applyBorder="1" applyAlignment="1">
      <alignment horizontal="center" vertical="center"/>
    </xf>
    <xf numFmtId="164" fontId="17" fillId="0" borderId="28" xfId="5" applyNumberFormat="1" applyFont="1" applyBorder="1" applyAlignment="1">
      <alignment horizontal="center" vertical="center"/>
    </xf>
    <xf numFmtId="0" fontId="17" fillId="5" borderId="1" xfId="0" applyFont="1" applyFill="1" applyBorder="1" applyAlignment="1">
      <alignment vertical="center" wrapText="1"/>
    </xf>
    <xf numFmtId="0" fontId="12" fillId="0" borderId="0" xfId="0" applyFont="1" applyAlignment="1">
      <alignment horizontal="right" vertical="center" indent="15"/>
    </xf>
    <xf numFmtId="0" fontId="18" fillId="8" borderId="28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justify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64" fontId="12" fillId="0" borderId="0" xfId="0" applyNumberFormat="1" applyFont="1"/>
    <xf numFmtId="0" fontId="14" fillId="0" borderId="28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center"/>
    </xf>
    <xf numFmtId="164" fontId="6" fillId="0" borderId="28" xfId="0" applyNumberFormat="1" applyFont="1" applyBorder="1" applyAlignment="1">
      <alignment vertical="center"/>
    </xf>
    <xf numFmtId="0" fontId="23" fillId="0" borderId="0" xfId="0" applyFont="1"/>
    <xf numFmtId="0" fontId="6" fillId="0" borderId="0" xfId="0" applyFont="1"/>
    <xf numFmtId="0" fontId="6" fillId="2" borderId="28" xfId="0" applyFont="1" applyFill="1" applyBorder="1" applyAlignment="1">
      <alignment horizontal="left" vertical="center" textRotation="90" wrapText="1"/>
    </xf>
    <xf numFmtId="0" fontId="11" fillId="2" borderId="28" xfId="0" applyFont="1" applyFill="1" applyBorder="1" applyAlignment="1">
      <alignment horizontal="left" vertical="center" textRotation="90" wrapText="1"/>
    </xf>
    <xf numFmtId="164" fontId="1" fillId="5" borderId="1" xfId="0" applyNumberFormat="1" applyFont="1" applyFill="1" applyBorder="1" applyAlignment="1">
      <alignment vertical="center" wrapText="1"/>
    </xf>
    <xf numFmtId="0" fontId="6" fillId="0" borderId="28" xfId="0" applyFont="1" applyBorder="1"/>
    <xf numFmtId="0" fontId="7" fillId="0" borderId="28" xfId="0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164" fontId="24" fillId="7" borderId="1" xfId="0" applyNumberFormat="1" applyFont="1" applyFill="1" applyBorder="1" applyAlignment="1">
      <alignment horizontal="center" vertical="center" textRotation="90" wrapText="1"/>
    </xf>
    <xf numFmtId="0" fontId="25" fillId="0" borderId="0" xfId="0" applyFont="1"/>
    <xf numFmtId="164" fontId="12" fillId="0" borderId="28" xfId="0" applyNumberFormat="1" applyFont="1" applyBorder="1" applyAlignment="1">
      <alignment vertical="center"/>
    </xf>
    <xf numFmtId="165" fontId="17" fillId="0" borderId="28" xfId="5" applyNumberFormat="1" applyFont="1" applyBorder="1" applyAlignment="1">
      <alignment horizontal="right" vertical="center"/>
    </xf>
    <xf numFmtId="0" fontId="6" fillId="0" borderId="28" xfId="0" applyFont="1" applyBorder="1" applyAlignment="1">
      <alignment vertical="top"/>
    </xf>
    <xf numFmtId="0" fontId="6" fillId="0" borderId="0" xfId="0" applyFont="1" applyAlignment="1">
      <alignment vertical="top"/>
    </xf>
    <xf numFmtId="164" fontId="6" fillId="5" borderId="28" xfId="0" applyNumberFormat="1" applyFont="1" applyFill="1" applyBorder="1" applyAlignment="1">
      <alignment vertical="top"/>
    </xf>
    <xf numFmtId="164" fontId="25" fillId="0" borderId="0" xfId="0" applyNumberFormat="1" applyFont="1"/>
    <xf numFmtId="164" fontId="0" fillId="0" borderId="0" xfId="0" applyNumberFormat="1"/>
    <xf numFmtId="0" fontId="12" fillId="4" borderId="7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4" xfId="0" applyFont="1" applyBorder="1" applyAlignment="1">
      <alignment vertical="top" wrapText="1"/>
    </xf>
    <xf numFmtId="0" fontId="9" fillId="9" borderId="0" xfId="0" applyFont="1" applyFill="1" applyBorder="1" applyAlignment="1">
      <alignment vertical="center"/>
    </xf>
    <xf numFmtId="0" fontId="5" fillId="9" borderId="0" xfId="0" applyFont="1" applyFill="1" applyAlignment="1">
      <alignment vertical="center" wrapText="1"/>
    </xf>
    <xf numFmtId="0" fontId="0" fillId="9" borderId="0" xfId="0" applyFill="1"/>
    <xf numFmtId="164" fontId="7" fillId="7" borderId="28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center" textRotation="90" wrapText="1"/>
    </xf>
    <xf numFmtId="49" fontId="12" fillId="0" borderId="28" xfId="0" applyNumberFormat="1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/>
    </xf>
    <xf numFmtId="0" fontId="11" fillId="2" borderId="28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11" fillId="5" borderId="6" xfId="0" applyFont="1" applyFill="1" applyBorder="1" applyAlignment="1">
      <alignment vertical="center" wrapText="1"/>
    </xf>
    <xf numFmtId="0" fontId="14" fillId="5" borderId="6" xfId="0" applyFont="1" applyFill="1" applyBorder="1" applyAlignment="1">
      <alignment vertical="center" wrapText="1"/>
    </xf>
    <xf numFmtId="164" fontId="12" fillId="6" borderId="1" xfId="0" applyNumberFormat="1" applyFont="1" applyFill="1" applyBorder="1" applyAlignment="1">
      <alignment vertical="center" wrapText="1"/>
    </xf>
    <xf numFmtId="165" fontId="17" fillId="6" borderId="28" xfId="5" applyNumberFormat="1" applyFont="1" applyFill="1" applyBorder="1" applyAlignment="1">
      <alignment horizontal="right" vertical="top"/>
    </xf>
    <xf numFmtId="0" fontId="14" fillId="6" borderId="1" xfId="0" applyFont="1" applyFill="1" applyBorder="1" applyAlignment="1">
      <alignment vertical="center" wrapText="1"/>
    </xf>
    <xf numFmtId="0" fontId="14" fillId="6" borderId="28" xfId="0" applyFont="1" applyFill="1" applyBorder="1" applyAlignment="1">
      <alignment vertical="center" wrapText="1"/>
    </xf>
    <xf numFmtId="0" fontId="14" fillId="6" borderId="6" xfId="0" applyFont="1" applyFill="1" applyBorder="1" applyAlignment="1">
      <alignment vertical="center" wrapText="1"/>
    </xf>
    <xf numFmtId="0" fontId="12" fillId="4" borderId="27" xfId="0" applyFont="1" applyFill="1" applyBorder="1" applyAlignment="1">
      <alignment vertical="center" wrapText="1"/>
    </xf>
    <xf numFmtId="0" fontId="19" fillId="0" borderId="28" xfId="0" applyFont="1" applyBorder="1" applyAlignment="1">
      <alignment horizontal="center" vertical="center" wrapText="1"/>
    </xf>
    <xf numFmtId="164" fontId="19" fillId="0" borderId="28" xfId="0" applyNumberFormat="1" applyFont="1" applyBorder="1" applyAlignment="1">
      <alignment horizontal="center" vertical="center" wrapText="1"/>
    </xf>
    <xf numFmtId="166" fontId="22" fillId="0" borderId="28" xfId="7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15" fillId="5" borderId="4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49" fontId="12" fillId="0" borderId="28" xfId="0" applyNumberFormat="1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164" fontId="12" fillId="0" borderId="28" xfId="0" applyNumberFormat="1" applyFont="1" applyFill="1" applyBorder="1"/>
    <xf numFmtId="164" fontId="1" fillId="0" borderId="28" xfId="0" applyNumberFormat="1" applyFont="1" applyFill="1" applyBorder="1" applyAlignment="1">
      <alignment vertical="center" wrapText="1"/>
    </xf>
    <xf numFmtId="0" fontId="6" fillId="0" borderId="0" xfId="0" applyFont="1" applyFill="1"/>
    <xf numFmtId="167" fontId="17" fillId="5" borderId="1" xfId="0" applyNumberFormat="1" applyFont="1" applyFill="1" applyBorder="1" applyAlignment="1">
      <alignment vertical="center" wrapText="1"/>
    </xf>
    <xf numFmtId="164" fontId="19" fillId="0" borderId="28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164" fontId="12" fillId="0" borderId="28" xfId="0" applyNumberFormat="1" applyFont="1" applyFill="1" applyBorder="1" applyAlignment="1">
      <alignment vertical="center" wrapText="1"/>
    </xf>
    <xf numFmtId="0" fontId="26" fillId="0" borderId="29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2" borderId="28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top" wrapText="1"/>
    </xf>
    <xf numFmtId="0" fontId="11" fillId="0" borderId="6" xfId="0" applyFont="1" applyFill="1" applyBorder="1" applyAlignment="1">
      <alignment horizontal="right" vertical="center" wrapText="1"/>
    </xf>
    <xf numFmtId="0" fontId="14" fillId="0" borderId="28" xfId="0" applyFont="1" applyBorder="1" applyAlignment="1">
      <alignment vertical="top" wrapText="1"/>
    </xf>
    <xf numFmtId="164" fontId="1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15" fillId="0" borderId="4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/>
    <xf numFmtId="167" fontId="17" fillId="0" borderId="1" xfId="0" applyNumberFormat="1" applyFont="1" applyFill="1" applyBorder="1" applyAlignment="1">
      <alignment vertical="center" wrapText="1"/>
    </xf>
    <xf numFmtId="0" fontId="12" fillId="0" borderId="28" xfId="0" applyFont="1" applyBorder="1"/>
    <xf numFmtId="0" fontId="15" fillId="0" borderId="28" xfId="0" applyFont="1" applyFill="1" applyBorder="1" applyAlignment="1">
      <alignment vertical="top" wrapText="1"/>
    </xf>
    <xf numFmtId="0" fontId="12" fillId="0" borderId="28" xfId="0" applyFont="1" applyBorder="1" applyAlignment="1">
      <alignment horizontal="center"/>
    </xf>
    <xf numFmtId="0" fontId="14" fillId="0" borderId="28" xfId="0" applyFont="1" applyBorder="1" applyAlignment="1">
      <alignment wrapText="1"/>
    </xf>
    <xf numFmtId="167" fontId="12" fillId="0" borderId="28" xfId="0" applyNumberFormat="1" applyFont="1" applyBorder="1" applyAlignment="1">
      <alignment vertical="center"/>
    </xf>
    <xf numFmtId="0" fontId="11" fillId="0" borderId="29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center" wrapText="1"/>
    </xf>
    <xf numFmtId="0" fontId="11" fillId="0" borderId="28" xfId="0" applyFont="1" applyBorder="1" applyAlignment="1">
      <alignment horizontal="left" vertical="top" wrapText="1"/>
    </xf>
    <xf numFmtId="164" fontId="7" fillId="0" borderId="28" xfId="0" applyNumberFormat="1" applyFont="1" applyFill="1" applyBorder="1" applyAlignment="1">
      <alignment horizontal="center" vertical="center" textRotation="90" wrapText="1"/>
    </xf>
    <xf numFmtId="0" fontId="11" fillId="5" borderId="28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vertical="center" wrapText="1"/>
    </xf>
    <xf numFmtId="0" fontId="6" fillId="0" borderId="28" xfId="0" applyFont="1" applyBorder="1" applyAlignment="1">
      <alignment vertical="center"/>
    </xf>
    <xf numFmtId="0" fontId="12" fillId="0" borderId="28" xfId="0" applyFont="1" applyBorder="1" applyAlignment="1">
      <alignment vertical="center" wrapText="1"/>
    </xf>
    <xf numFmtId="165" fontId="17" fillId="6" borderId="28" xfId="5" applyNumberFormat="1" applyFont="1" applyFill="1" applyBorder="1" applyAlignment="1">
      <alignment horizontal="right" vertical="center"/>
    </xf>
    <xf numFmtId="0" fontId="12" fillId="0" borderId="28" xfId="0" applyFont="1" applyBorder="1" applyAlignment="1">
      <alignment vertical="center"/>
    </xf>
    <xf numFmtId="167" fontId="12" fillId="0" borderId="0" xfId="0" applyNumberFormat="1" applyFont="1"/>
    <xf numFmtId="164" fontId="6" fillId="0" borderId="0" xfId="0" applyNumberFormat="1" applyFont="1"/>
    <xf numFmtId="0" fontId="14" fillId="0" borderId="28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30" xfId="0" applyFont="1" applyFill="1" applyBorder="1" applyAlignment="1">
      <alignment horizontal="center" vertical="top" wrapText="1"/>
    </xf>
    <xf numFmtId="0" fontId="6" fillId="2" borderId="31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vertical="center" wrapText="1"/>
    </xf>
    <xf numFmtId="0" fontId="12" fillId="2" borderId="22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1" fillId="4" borderId="32" xfId="0" applyFont="1" applyFill="1" applyBorder="1" applyAlignment="1">
      <alignment horizontal="left" vertical="top" wrapText="1"/>
    </xf>
    <xf numFmtId="0" fontId="11" fillId="4" borderId="33" xfId="0" applyFont="1" applyFill="1" applyBorder="1" applyAlignment="1">
      <alignment horizontal="left" vertical="top" wrapText="1"/>
    </xf>
    <xf numFmtId="0" fontId="11" fillId="4" borderId="34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4" fillId="6" borderId="4" xfId="0" applyFont="1" applyFill="1" applyBorder="1" applyAlignment="1">
      <alignment horizontal="center" vertical="top" wrapText="1"/>
    </xf>
    <xf numFmtId="0" fontId="14" fillId="6" borderId="5" xfId="0" applyFont="1" applyFill="1" applyBorder="1" applyAlignment="1">
      <alignment horizontal="center" vertical="top" wrapText="1"/>
    </xf>
    <xf numFmtId="0" fontId="14" fillId="6" borderId="6" xfId="0" applyFont="1" applyFill="1" applyBorder="1" applyAlignment="1">
      <alignment horizontal="center" vertical="top" wrapText="1"/>
    </xf>
    <xf numFmtId="0" fontId="12" fillId="4" borderId="17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top" wrapText="1"/>
    </xf>
    <xf numFmtId="0" fontId="12" fillId="2" borderId="16" xfId="0" applyFont="1" applyFill="1" applyBorder="1" applyAlignment="1">
      <alignment vertical="top" wrapText="1"/>
    </xf>
    <xf numFmtId="0" fontId="12" fillId="2" borderId="7" xfId="0" applyFont="1" applyFill="1" applyBorder="1" applyAlignment="1">
      <alignment vertical="top" wrapText="1"/>
    </xf>
    <xf numFmtId="0" fontId="14" fillId="4" borderId="35" xfId="0" applyFont="1" applyFill="1" applyBorder="1" applyAlignment="1">
      <alignment horizontal="center" vertical="top" wrapText="1"/>
    </xf>
    <xf numFmtId="0" fontId="14" fillId="4" borderId="29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4" fillId="4" borderId="36" xfId="0" applyFont="1" applyFill="1" applyBorder="1" applyAlignment="1">
      <alignment horizontal="center" vertical="top" wrapText="1"/>
    </xf>
    <xf numFmtId="0" fontId="14" fillId="4" borderId="37" xfId="0" applyFont="1" applyFill="1" applyBorder="1" applyAlignment="1">
      <alignment horizontal="center" vertical="top" wrapText="1"/>
    </xf>
    <xf numFmtId="0" fontId="14" fillId="4" borderId="28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left" vertical="center" wrapText="1"/>
    </xf>
    <xf numFmtId="0" fontId="15" fillId="6" borderId="5" xfId="0" applyFont="1" applyFill="1" applyBorder="1" applyAlignment="1">
      <alignment horizontal="left" vertical="center" wrapText="1"/>
    </xf>
    <xf numFmtId="0" fontId="15" fillId="6" borderId="6" xfId="0" applyFont="1" applyFill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</cellXfs>
  <cellStyles count="8">
    <cellStyle name="Comma" xfId="7" builtinId="3"/>
    <cellStyle name="Normal" xfId="0" builtinId="0"/>
    <cellStyle name="Normal 10" xfId="4"/>
    <cellStyle name="Normal 2" xfId="1"/>
    <cellStyle name="Normal 3" xfId="3"/>
    <cellStyle name="Normal 4" xfId="6"/>
    <cellStyle name="Percent 2" xfId="2"/>
    <cellStyle name="SN_24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30"/>
  <sheetViews>
    <sheetView topLeftCell="AB28" workbookViewId="0">
      <selection activeCell="Z13" sqref="A13:XFD13"/>
    </sheetView>
  </sheetViews>
  <sheetFormatPr defaultRowHeight="15" x14ac:dyDescent="0.25"/>
  <cols>
    <col min="1" max="1" width="7" customWidth="1"/>
    <col min="2" max="2" width="6.28515625" customWidth="1"/>
    <col min="3" max="3" width="31.85546875" customWidth="1"/>
    <col min="4" max="4" width="6.85546875" style="53" customWidth="1"/>
    <col min="5" max="5" width="4" customWidth="1"/>
    <col min="6" max="6" width="4.85546875" customWidth="1"/>
    <col min="7" max="7" width="4.140625" customWidth="1"/>
    <col min="8" max="8" width="4.5703125" customWidth="1"/>
    <col min="9" max="9" width="4.140625" customWidth="1"/>
    <col min="10" max="10" width="4.5703125" customWidth="1"/>
    <col min="11" max="11" width="4.42578125" customWidth="1"/>
    <col min="12" max="12" width="4.5703125" customWidth="1"/>
    <col min="13" max="13" width="4.28515625" customWidth="1"/>
    <col min="14" max="14" width="4.85546875" customWidth="1"/>
    <col min="15" max="15" width="4.140625" customWidth="1"/>
    <col min="16" max="16" width="4.42578125" customWidth="1"/>
    <col min="17" max="17" width="4.7109375" customWidth="1"/>
    <col min="18" max="18" width="3.85546875" customWidth="1"/>
    <col min="19" max="19" width="4.140625" customWidth="1"/>
    <col min="20" max="20" width="4.85546875" customWidth="1"/>
    <col min="21" max="22" width="4.28515625" customWidth="1"/>
    <col min="23" max="23" width="5.140625" customWidth="1"/>
    <col min="24" max="25" width="4.28515625" customWidth="1"/>
    <col min="26" max="26" width="5.140625" customWidth="1"/>
    <col min="27" max="27" width="4.7109375" customWidth="1"/>
    <col min="28" max="28" width="4.5703125" customWidth="1"/>
    <col min="29" max="29" width="4.42578125" customWidth="1"/>
    <col min="30" max="30" width="4.85546875" customWidth="1"/>
    <col min="31" max="31" width="4.28515625" customWidth="1"/>
    <col min="32" max="32" width="3.85546875" customWidth="1"/>
    <col min="33" max="33" width="4.28515625" customWidth="1"/>
    <col min="34" max="34" width="4.5703125" customWidth="1"/>
    <col min="35" max="35" width="5.140625" customWidth="1"/>
    <col min="36" max="36" width="3.7109375" customWidth="1"/>
    <col min="37" max="37" width="4.28515625" customWidth="1"/>
    <col min="38" max="38" width="5.140625" customWidth="1"/>
    <col min="39" max="39" width="4.28515625" customWidth="1"/>
    <col min="40" max="40" width="4.42578125" customWidth="1"/>
    <col min="41" max="41" width="5.140625" customWidth="1"/>
    <col min="42" max="42" width="5.7109375" customWidth="1"/>
    <col min="43" max="43" width="4.7109375" customWidth="1"/>
    <col min="44" max="44" width="3.140625" customWidth="1"/>
    <col min="45" max="45" width="5.28515625" customWidth="1"/>
    <col min="46" max="46" width="4.42578125" customWidth="1"/>
    <col min="47" max="47" width="12" customWidth="1"/>
    <col min="48" max="48" width="4.85546875" customWidth="1"/>
    <col min="49" max="49" width="5.140625" customWidth="1"/>
    <col min="50" max="50" width="4.5703125" customWidth="1"/>
    <col min="51" max="51" width="4.140625" customWidth="1"/>
    <col min="52" max="52" width="4.42578125" customWidth="1"/>
    <col min="53" max="53" width="4.7109375" customWidth="1"/>
    <col min="54" max="54" width="4.5703125" customWidth="1"/>
    <col min="55" max="55" width="4.85546875" customWidth="1"/>
    <col min="56" max="56" width="4.7109375" customWidth="1"/>
    <col min="57" max="57" width="4.28515625" customWidth="1"/>
    <col min="58" max="58" width="5" customWidth="1"/>
    <col min="59" max="59" width="4.42578125" customWidth="1"/>
    <col min="60" max="60" width="5.42578125" customWidth="1"/>
    <col min="61" max="61" width="5.140625" customWidth="1"/>
    <col min="62" max="62" width="5" customWidth="1"/>
    <col min="63" max="63" width="4.7109375" customWidth="1"/>
    <col min="64" max="65" width="4.85546875" customWidth="1"/>
    <col min="66" max="66" width="3.5703125" customWidth="1"/>
    <col min="67" max="67" width="5.28515625" customWidth="1"/>
    <col min="68" max="68" width="5.5703125" customWidth="1"/>
    <col min="69" max="69" width="5.42578125" customWidth="1"/>
    <col min="70" max="70" width="4.7109375" customWidth="1"/>
    <col min="71" max="71" width="5.140625" customWidth="1"/>
    <col min="72" max="72" width="5.5703125" customWidth="1"/>
    <col min="73" max="73" width="5.140625" customWidth="1"/>
    <col min="74" max="74" width="5.5703125" customWidth="1"/>
    <col min="75" max="75" width="5.140625" customWidth="1"/>
    <col min="76" max="76" width="4.85546875" customWidth="1"/>
    <col min="77" max="77" width="5.5703125" customWidth="1"/>
    <col min="78" max="78" width="5.28515625" customWidth="1"/>
    <col min="79" max="80" width="5.140625" customWidth="1"/>
    <col min="81" max="81" width="4.5703125" customWidth="1"/>
    <col min="82" max="82" width="4.85546875" customWidth="1"/>
    <col min="83" max="83" width="4.7109375" customWidth="1"/>
    <col min="84" max="84" width="4" customWidth="1"/>
    <col min="85" max="85" width="4.42578125" customWidth="1"/>
    <col min="86" max="86" width="5.5703125" customWidth="1"/>
    <col min="87" max="87" width="5.7109375" customWidth="1"/>
    <col min="88" max="88" width="5.42578125" customWidth="1"/>
    <col min="89" max="89" width="5.28515625" customWidth="1"/>
    <col min="90" max="90" width="10.5703125" bestFit="1" customWidth="1"/>
    <col min="91" max="91" width="6.140625" customWidth="1"/>
    <col min="92" max="92" width="7.28515625" customWidth="1"/>
    <col min="93" max="93" width="6.42578125" customWidth="1"/>
    <col min="94" max="94" width="5.85546875" customWidth="1"/>
    <col min="95" max="95" width="7.140625" customWidth="1"/>
    <col min="96" max="96" width="5.42578125" customWidth="1"/>
    <col min="97" max="97" width="6" customWidth="1"/>
    <col min="98" max="99" width="6.42578125" customWidth="1"/>
    <col min="100" max="100" width="7.28515625" customWidth="1"/>
    <col min="101" max="101" width="6" customWidth="1"/>
    <col min="102" max="102" width="7" customWidth="1"/>
    <col min="103" max="103" width="7.85546875" customWidth="1"/>
    <col min="104" max="104" width="7.42578125" customWidth="1"/>
    <col min="105" max="105" width="5.28515625" customWidth="1"/>
    <col min="106" max="107" width="5.7109375" customWidth="1"/>
    <col min="108" max="108" width="6.85546875" customWidth="1"/>
    <col min="109" max="112" width="6.28515625" customWidth="1"/>
    <col min="113" max="113" width="6.7109375" customWidth="1"/>
    <col min="114" max="114" width="5.28515625" customWidth="1"/>
    <col min="115" max="115" width="7.140625" customWidth="1"/>
    <col min="116" max="116" width="5.7109375" customWidth="1"/>
    <col min="117" max="117" width="6.42578125" customWidth="1"/>
    <col min="118" max="118" width="6.7109375" customWidth="1"/>
    <col min="119" max="119" width="5.140625" customWidth="1"/>
    <col min="120" max="120" width="5.5703125" customWidth="1"/>
    <col min="121" max="121" width="5.28515625" customWidth="1"/>
    <col min="122" max="122" width="6.42578125" customWidth="1"/>
    <col min="123" max="123" width="5.85546875" customWidth="1"/>
    <col min="124" max="124" width="5.42578125" customWidth="1"/>
    <col min="125" max="125" width="5" customWidth="1"/>
    <col min="126" max="127" width="5.42578125" customWidth="1"/>
    <col min="128" max="128" width="5.85546875" customWidth="1"/>
    <col min="129" max="129" width="5.7109375" customWidth="1"/>
    <col min="130" max="130" width="4" customWidth="1"/>
    <col min="131" max="131" width="5" customWidth="1"/>
    <col min="132" max="132" width="3.85546875" customWidth="1"/>
    <col min="133" max="133" width="8.28515625" customWidth="1"/>
    <col min="134" max="134" width="5.7109375" customWidth="1"/>
    <col min="135" max="135" width="10.5703125" bestFit="1" customWidth="1"/>
    <col min="136" max="136" width="6.140625" customWidth="1"/>
    <col min="137" max="137" width="5.5703125" customWidth="1"/>
    <col min="138" max="138" width="6" customWidth="1"/>
    <col min="139" max="139" width="5.28515625" customWidth="1"/>
    <col min="140" max="140" width="7.28515625" customWidth="1"/>
    <col min="141" max="141" width="6.5703125" customWidth="1"/>
    <col min="142" max="142" width="5.42578125" customWidth="1"/>
    <col min="143" max="144" width="6.42578125" customWidth="1"/>
    <col min="145" max="145" width="7.28515625" customWidth="1"/>
    <col min="146" max="146" width="5.85546875" customWidth="1"/>
    <col min="147" max="147" width="6.5703125" customWidth="1"/>
    <col min="148" max="148" width="5.7109375" customWidth="1"/>
    <col min="149" max="149" width="6.140625" customWidth="1"/>
    <col min="150" max="150" width="6" customWidth="1"/>
    <col min="151" max="151" width="6.28515625" customWidth="1"/>
    <col min="152" max="152" width="6.5703125" customWidth="1"/>
    <col min="153" max="153" width="7.140625" customWidth="1"/>
    <col min="154" max="154" width="6.28515625" customWidth="1"/>
    <col min="155" max="155" width="6.5703125" customWidth="1"/>
    <col min="156" max="156" width="5.5703125" customWidth="1"/>
    <col min="157" max="157" width="6.42578125" customWidth="1"/>
    <col min="158" max="158" width="6.85546875" customWidth="1"/>
    <col min="159" max="159" width="6.7109375" customWidth="1"/>
    <col min="160" max="160" width="6.42578125" customWidth="1"/>
    <col min="161" max="162" width="6.85546875" customWidth="1"/>
    <col min="163" max="163" width="6.7109375" customWidth="1"/>
    <col min="164" max="164" width="7.140625" customWidth="1"/>
    <col min="165" max="165" width="7" customWidth="1"/>
    <col min="166" max="166" width="7.28515625" customWidth="1"/>
    <col min="167" max="167" width="6.85546875" customWidth="1"/>
    <col min="168" max="168" width="5.28515625" customWidth="1"/>
    <col min="169" max="169" width="6.7109375" customWidth="1"/>
    <col min="170" max="170" width="7.7109375" customWidth="1"/>
    <col min="171" max="171" width="6.42578125" customWidth="1"/>
    <col min="172" max="172" width="6" customWidth="1"/>
    <col min="173" max="176" width="6.85546875" customWidth="1"/>
    <col min="177" max="178" width="4.85546875" customWidth="1"/>
    <col min="179" max="179" width="5.85546875" customWidth="1"/>
    <col min="180" max="180" width="10.5703125" bestFit="1" customWidth="1"/>
    <col min="181" max="181" width="6.140625" customWidth="1"/>
    <col min="182" max="182" width="7.28515625" customWidth="1"/>
    <col min="183" max="183" width="6.42578125" customWidth="1"/>
    <col min="184" max="184" width="5.7109375" customWidth="1"/>
    <col min="185" max="186" width="7" customWidth="1"/>
    <col min="187" max="189" width="6.42578125" customWidth="1"/>
    <col min="190" max="191" width="7.28515625" customWidth="1"/>
    <col min="193" max="193" width="6.7109375" customWidth="1"/>
    <col min="194" max="194" width="6.5703125" customWidth="1"/>
    <col min="195" max="195" width="6.7109375" customWidth="1"/>
    <col min="196" max="196" width="5.140625" customWidth="1"/>
    <col min="197" max="197" width="7.140625" customWidth="1"/>
    <col min="198" max="199" width="6.85546875" customWidth="1"/>
    <col min="200" max="200" width="6.28515625" customWidth="1"/>
    <col min="201" max="201" width="6.42578125" customWidth="1"/>
    <col min="202" max="202" width="7.7109375" customWidth="1"/>
    <col min="203" max="204" width="6.5703125" customWidth="1"/>
    <col min="205" max="205" width="7.140625" customWidth="1"/>
    <col min="206" max="206" width="6.7109375" customWidth="1"/>
    <col min="207" max="207" width="7" customWidth="1"/>
    <col min="208" max="208" width="5.42578125" customWidth="1"/>
    <col min="209" max="209" width="7" customWidth="1"/>
    <col min="210" max="210" width="6.85546875" customWidth="1"/>
    <col min="211" max="211" width="6.140625" customWidth="1"/>
    <col min="212" max="212" width="7.140625" customWidth="1"/>
    <col min="213" max="213" width="7.7109375" customWidth="1"/>
    <col min="214" max="214" width="6.42578125" customWidth="1"/>
    <col min="215" max="215" width="6.85546875" customWidth="1"/>
    <col min="216" max="216" width="5.42578125" customWidth="1"/>
    <col min="217" max="217" width="6.5703125" customWidth="1"/>
    <col min="218" max="218" width="5.85546875" customWidth="1"/>
    <col min="219" max="219" width="6.28515625" customWidth="1"/>
    <col min="220" max="221" width="6" customWidth="1"/>
    <col min="222" max="223" width="6.42578125" customWidth="1"/>
    <col min="224" max="224" width="6.7109375" customWidth="1"/>
  </cols>
  <sheetData>
    <row r="1" spans="1:224" ht="17.25" x14ac:dyDescent="0.25">
      <c r="A1" s="1" t="s">
        <v>1</v>
      </c>
      <c r="B1" s="1"/>
      <c r="C1" s="1"/>
      <c r="D1" s="1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64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64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65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66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</row>
    <row r="2" spans="1:224" ht="22.5" customHeight="1" x14ac:dyDescent="0.25">
      <c r="A2" s="134" t="s">
        <v>2</v>
      </c>
      <c r="B2" s="134"/>
      <c r="C2" s="134" t="s">
        <v>3</v>
      </c>
      <c r="D2" s="134" t="s">
        <v>114</v>
      </c>
      <c r="E2" s="134"/>
      <c r="F2" s="134"/>
      <c r="G2" s="134"/>
      <c r="H2" s="134"/>
      <c r="I2" s="134"/>
      <c r="J2" s="134"/>
      <c r="K2" s="134"/>
      <c r="L2" s="134"/>
      <c r="M2" s="135"/>
      <c r="N2" s="134"/>
      <c r="O2" s="134"/>
      <c r="P2" s="134"/>
      <c r="Q2" s="134"/>
      <c r="R2" s="135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5"/>
      <c r="AJ2" s="134"/>
      <c r="AK2" s="134"/>
      <c r="AL2" s="135"/>
      <c r="AM2" s="134"/>
      <c r="AN2" s="134"/>
      <c r="AO2" s="134"/>
      <c r="AP2" s="134"/>
      <c r="AQ2" s="134"/>
      <c r="AR2" s="134"/>
      <c r="AS2" s="134"/>
      <c r="AT2" s="134"/>
      <c r="AU2" s="134" t="s">
        <v>115</v>
      </c>
      <c r="AV2" s="134"/>
      <c r="AW2" s="134"/>
      <c r="AX2" s="134"/>
      <c r="AY2" s="134"/>
      <c r="AZ2" s="134"/>
      <c r="BA2" s="134"/>
      <c r="BB2" s="134"/>
      <c r="BC2" s="134"/>
      <c r="BD2" s="135"/>
      <c r="BE2" s="134"/>
      <c r="BF2" s="134"/>
      <c r="BG2" s="134"/>
      <c r="BH2" s="134"/>
      <c r="BI2" s="135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5"/>
      <c r="CA2" s="134"/>
      <c r="CB2" s="134"/>
      <c r="CC2" s="135"/>
      <c r="CD2" s="134"/>
      <c r="CE2" s="134"/>
      <c r="CF2" s="134"/>
      <c r="CG2" s="134"/>
      <c r="CH2" s="134"/>
      <c r="CI2" s="134"/>
      <c r="CJ2" s="134"/>
      <c r="CK2" s="134"/>
      <c r="CL2" s="134" t="s">
        <v>4</v>
      </c>
      <c r="CM2" s="134"/>
      <c r="CN2" s="134"/>
      <c r="CO2" s="134"/>
      <c r="CP2" s="134"/>
      <c r="CQ2" s="134"/>
      <c r="CR2" s="134"/>
      <c r="CS2" s="134"/>
      <c r="CT2" s="134"/>
      <c r="CU2" s="135"/>
      <c r="CV2" s="134"/>
      <c r="CW2" s="134"/>
      <c r="CX2" s="134"/>
      <c r="CY2" s="134"/>
      <c r="CZ2" s="135"/>
      <c r="DA2" s="134"/>
      <c r="DB2" s="134"/>
      <c r="DC2" s="134"/>
      <c r="DD2" s="134"/>
      <c r="DE2" s="134"/>
      <c r="DF2" s="134"/>
      <c r="DG2" s="134"/>
      <c r="DH2" s="134"/>
      <c r="DI2" s="134"/>
      <c r="DJ2" s="135"/>
      <c r="DK2" s="134"/>
      <c r="DL2" s="134"/>
      <c r="DM2" s="134"/>
      <c r="DN2" s="134"/>
      <c r="DO2" s="134"/>
      <c r="DP2" s="134"/>
      <c r="DQ2" s="134"/>
      <c r="DR2" s="135"/>
      <c r="DS2" s="134"/>
      <c r="DT2" s="134"/>
      <c r="DU2" s="135"/>
      <c r="DV2" s="134"/>
      <c r="DW2" s="134"/>
      <c r="DX2" s="134"/>
      <c r="DY2" s="134"/>
      <c r="DZ2" s="134"/>
      <c r="EA2" s="134"/>
      <c r="EB2" s="134"/>
      <c r="EC2" s="135"/>
      <c r="ED2" s="134"/>
      <c r="EE2" s="134" t="s">
        <v>90</v>
      </c>
      <c r="EF2" s="134"/>
      <c r="EG2" s="134"/>
      <c r="EH2" s="134"/>
      <c r="EI2" s="134"/>
      <c r="EJ2" s="134"/>
      <c r="EK2" s="134"/>
      <c r="EL2" s="134"/>
      <c r="EM2" s="134"/>
      <c r="EN2" s="135"/>
      <c r="EO2" s="134"/>
      <c r="EP2" s="134"/>
      <c r="EQ2" s="134"/>
      <c r="ER2" s="134"/>
      <c r="ES2" s="135"/>
      <c r="ET2" s="134"/>
      <c r="EU2" s="134"/>
      <c r="EV2" s="134"/>
      <c r="EW2" s="134"/>
      <c r="EX2" s="134"/>
      <c r="EY2" s="134"/>
      <c r="EZ2" s="134"/>
      <c r="FA2" s="134"/>
      <c r="FB2" s="134"/>
      <c r="FC2" s="135"/>
      <c r="FD2" s="134"/>
      <c r="FE2" s="134"/>
      <c r="FF2" s="134"/>
      <c r="FG2" s="134"/>
      <c r="FH2" s="134"/>
      <c r="FI2" s="134"/>
      <c r="FJ2" s="134"/>
      <c r="FK2" s="135"/>
      <c r="FL2" s="134"/>
      <c r="FM2" s="134"/>
      <c r="FN2" s="135"/>
      <c r="FO2" s="134"/>
      <c r="FP2" s="134"/>
      <c r="FQ2" s="134"/>
      <c r="FR2" s="134"/>
      <c r="FS2" s="134"/>
      <c r="FT2" s="134"/>
      <c r="FU2" s="134"/>
      <c r="FV2" s="135"/>
      <c r="FW2" s="134"/>
      <c r="FX2" s="134" t="s">
        <v>116</v>
      </c>
      <c r="FY2" s="134"/>
      <c r="FZ2" s="134"/>
      <c r="GA2" s="134"/>
      <c r="GB2" s="134"/>
      <c r="GC2" s="134"/>
      <c r="GD2" s="134"/>
      <c r="GE2" s="134"/>
      <c r="GF2" s="134"/>
      <c r="GG2" s="135"/>
      <c r="GH2" s="134"/>
      <c r="GI2" s="134"/>
      <c r="GJ2" s="134"/>
      <c r="GK2" s="134"/>
      <c r="GL2" s="135"/>
      <c r="GM2" s="134"/>
      <c r="GN2" s="134"/>
      <c r="GO2" s="134"/>
      <c r="GP2" s="134"/>
      <c r="GQ2" s="134"/>
      <c r="GR2" s="134"/>
      <c r="GS2" s="134"/>
      <c r="GT2" s="134"/>
      <c r="GU2" s="134"/>
      <c r="GV2" s="135"/>
      <c r="GW2" s="134"/>
      <c r="GX2" s="134"/>
      <c r="GY2" s="134"/>
      <c r="GZ2" s="134"/>
      <c r="HA2" s="134"/>
      <c r="HB2" s="134"/>
      <c r="HC2" s="134"/>
      <c r="HD2" s="135"/>
      <c r="HE2" s="134"/>
      <c r="HF2" s="134"/>
      <c r="HG2" s="135"/>
      <c r="HH2" s="134"/>
      <c r="HI2" s="134"/>
      <c r="HJ2" s="134"/>
      <c r="HK2" s="134"/>
      <c r="HL2" s="134"/>
      <c r="HM2" s="134"/>
      <c r="HN2" s="134"/>
      <c r="HO2" s="135"/>
      <c r="HP2" s="134"/>
    </row>
    <row r="3" spans="1:224" ht="112.5" customHeight="1" x14ac:dyDescent="0.25">
      <c r="A3" s="134"/>
      <c r="B3" s="134"/>
      <c r="C3" s="134"/>
      <c r="D3" s="51" t="s">
        <v>0</v>
      </c>
      <c r="E3" s="2" t="s">
        <v>26</v>
      </c>
      <c r="F3" s="2" t="s">
        <v>27</v>
      </c>
      <c r="G3" s="2" t="s">
        <v>28</v>
      </c>
      <c r="H3" s="2" t="s">
        <v>29</v>
      </c>
      <c r="I3" s="2" t="s">
        <v>30</v>
      </c>
      <c r="J3" s="2" t="s">
        <v>31</v>
      </c>
      <c r="K3" s="2" t="s">
        <v>32</v>
      </c>
      <c r="L3" s="2" t="s">
        <v>33</v>
      </c>
      <c r="M3" s="4" t="s">
        <v>68</v>
      </c>
      <c r="N3" s="2" t="s">
        <v>34</v>
      </c>
      <c r="O3" s="2" t="s">
        <v>45</v>
      </c>
      <c r="P3" s="2" t="s">
        <v>35</v>
      </c>
      <c r="Q3" s="2" t="s">
        <v>36</v>
      </c>
      <c r="R3" s="4" t="s">
        <v>67</v>
      </c>
      <c r="S3" s="2" t="s">
        <v>37</v>
      </c>
      <c r="T3" s="2" t="s">
        <v>38</v>
      </c>
      <c r="U3" s="2" t="s">
        <v>46</v>
      </c>
      <c r="V3" s="2" t="s">
        <v>39</v>
      </c>
      <c r="W3" s="2" t="s">
        <v>40</v>
      </c>
      <c r="X3" s="2" t="s">
        <v>41</v>
      </c>
      <c r="Y3" s="2" t="s">
        <v>42</v>
      </c>
      <c r="Z3" s="2" t="s">
        <v>43</v>
      </c>
      <c r="AA3" s="2" t="s">
        <v>44</v>
      </c>
      <c r="AB3" s="2" t="s">
        <v>47</v>
      </c>
      <c r="AC3" s="2" t="s">
        <v>48</v>
      </c>
      <c r="AD3" s="2" t="s">
        <v>49</v>
      </c>
      <c r="AE3" s="2" t="s">
        <v>50</v>
      </c>
      <c r="AF3" s="2" t="s">
        <v>51</v>
      </c>
      <c r="AG3" s="2" t="s">
        <v>52</v>
      </c>
      <c r="AH3" s="2" t="s">
        <v>53</v>
      </c>
      <c r="AI3" s="4" t="s">
        <v>66</v>
      </c>
      <c r="AJ3" s="2" t="s">
        <v>54</v>
      </c>
      <c r="AK3" s="2" t="s">
        <v>55</v>
      </c>
      <c r="AL3" s="4" t="s">
        <v>69</v>
      </c>
      <c r="AM3" s="2" t="s">
        <v>56</v>
      </c>
      <c r="AN3" s="2" t="s">
        <v>57</v>
      </c>
      <c r="AO3" s="2" t="s">
        <v>58</v>
      </c>
      <c r="AP3" s="2" t="s">
        <v>59</v>
      </c>
      <c r="AQ3" s="2" t="s">
        <v>60</v>
      </c>
      <c r="AR3" s="2" t="s">
        <v>61</v>
      </c>
      <c r="AS3" s="2" t="s">
        <v>62</v>
      </c>
      <c r="AT3" s="2" t="s">
        <v>63</v>
      </c>
      <c r="AU3" s="2" t="s">
        <v>0</v>
      </c>
      <c r="AV3" s="2" t="s">
        <v>26</v>
      </c>
      <c r="AW3" s="2" t="s">
        <v>27</v>
      </c>
      <c r="AX3" s="2" t="s">
        <v>28</v>
      </c>
      <c r="AY3" s="2" t="s">
        <v>29</v>
      </c>
      <c r="AZ3" s="2" t="s">
        <v>30</v>
      </c>
      <c r="BA3" s="2" t="s">
        <v>31</v>
      </c>
      <c r="BB3" s="2" t="s">
        <v>32</v>
      </c>
      <c r="BC3" s="2" t="s">
        <v>33</v>
      </c>
      <c r="BD3" s="4" t="s">
        <v>68</v>
      </c>
      <c r="BE3" s="2" t="s">
        <v>34</v>
      </c>
      <c r="BF3" s="2" t="s">
        <v>45</v>
      </c>
      <c r="BG3" s="2" t="s">
        <v>35</v>
      </c>
      <c r="BH3" s="2" t="s">
        <v>36</v>
      </c>
      <c r="BI3" s="4" t="s">
        <v>67</v>
      </c>
      <c r="BJ3" s="2" t="s">
        <v>37</v>
      </c>
      <c r="BK3" s="2" t="s">
        <v>38</v>
      </c>
      <c r="BL3" s="2" t="s">
        <v>46</v>
      </c>
      <c r="BM3" s="2" t="s">
        <v>39</v>
      </c>
      <c r="BN3" s="2" t="s">
        <v>40</v>
      </c>
      <c r="BO3" s="2" t="s">
        <v>41</v>
      </c>
      <c r="BP3" s="2" t="s">
        <v>42</v>
      </c>
      <c r="BQ3" s="2" t="s">
        <v>43</v>
      </c>
      <c r="BR3" s="2" t="s">
        <v>44</v>
      </c>
      <c r="BS3" s="2" t="s">
        <v>47</v>
      </c>
      <c r="BT3" s="2" t="s">
        <v>48</v>
      </c>
      <c r="BU3" s="2" t="s">
        <v>49</v>
      </c>
      <c r="BV3" s="2" t="s">
        <v>50</v>
      </c>
      <c r="BW3" s="2" t="s">
        <v>51</v>
      </c>
      <c r="BX3" s="2" t="s">
        <v>52</v>
      </c>
      <c r="BY3" s="2" t="s">
        <v>53</v>
      </c>
      <c r="BZ3" s="4" t="s">
        <v>66</v>
      </c>
      <c r="CA3" s="2" t="s">
        <v>54</v>
      </c>
      <c r="CB3" s="2" t="s">
        <v>55</v>
      </c>
      <c r="CC3" s="4" t="s">
        <v>69</v>
      </c>
      <c r="CD3" s="2" t="s">
        <v>56</v>
      </c>
      <c r="CE3" s="2" t="s">
        <v>57</v>
      </c>
      <c r="CF3" s="2" t="s">
        <v>58</v>
      </c>
      <c r="CG3" s="2" t="s">
        <v>59</v>
      </c>
      <c r="CH3" s="2" t="s">
        <v>60</v>
      </c>
      <c r="CI3" s="2" t="s">
        <v>61</v>
      </c>
      <c r="CJ3" s="2" t="s">
        <v>62</v>
      </c>
      <c r="CK3" s="2" t="s">
        <v>63</v>
      </c>
      <c r="CL3" s="2" t="s">
        <v>0</v>
      </c>
      <c r="CM3" s="2" t="s">
        <v>26</v>
      </c>
      <c r="CN3" s="2" t="s">
        <v>27</v>
      </c>
      <c r="CO3" s="2" t="s">
        <v>28</v>
      </c>
      <c r="CP3" s="2" t="s">
        <v>29</v>
      </c>
      <c r="CQ3" s="2" t="s">
        <v>30</v>
      </c>
      <c r="CR3" s="2" t="s">
        <v>31</v>
      </c>
      <c r="CS3" s="2" t="s">
        <v>32</v>
      </c>
      <c r="CT3" s="2" t="s">
        <v>33</v>
      </c>
      <c r="CU3" s="4" t="s">
        <v>68</v>
      </c>
      <c r="CV3" s="2" t="s">
        <v>34</v>
      </c>
      <c r="CW3" s="2" t="s">
        <v>45</v>
      </c>
      <c r="CX3" s="2" t="s">
        <v>35</v>
      </c>
      <c r="CY3" s="2" t="s">
        <v>36</v>
      </c>
      <c r="CZ3" s="4" t="s">
        <v>67</v>
      </c>
      <c r="DA3" s="2" t="s">
        <v>37</v>
      </c>
      <c r="DB3" s="2" t="s">
        <v>38</v>
      </c>
      <c r="DC3" s="2" t="s">
        <v>46</v>
      </c>
      <c r="DD3" s="2" t="s">
        <v>39</v>
      </c>
      <c r="DE3" s="2" t="s">
        <v>40</v>
      </c>
      <c r="DF3" s="2" t="s">
        <v>41</v>
      </c>
      <c r="DG3" s="2" t="s">
        <v>42</v>
      </c>
      <c r="DH3" s="2" t="s">
        <v>43</v>
      </c>
      <c r="DI3" s="2" t="s">
        <v>44</v>
      </c>
      <c r="DJ3" s="2" t="s">
        <v>94</v>
      </c>
      <c r="DK3" s="2" t="s">
        <v>47</v>
      </c>
      <c r="DL3" s="2" t="s">
        <v>48</v>
      </c>
      <c r="DM3" s="2" t="s">
        <v>49</v>
      </c>
      <c r="DN3" s="2" t="s">
        <v>50</v>
      </c>
      <c r="DO3" s="2" t="s">
        <v>51</v>
      </c>
      <c r="DP3" s="2" t="s">
        <v>52</v>
      </c>
      <c r="DQ3" s="2" t="s">
        <v>53</v>
      </c>
      <c r="DR3" s="4" t="s">
        <v>66</v>
      </c>
      <c r="DS3" s="2" t="s">
        <v>54</v>
      </c>
      <c r="DT3" s="2" t="s">
        <v>55</v>
      </c>
      <c r="DU3" s="4" t="s">
        <v>69</v>
      </c>
      <c r="DV3" s="2" t="s">
        <v>56</v>
      </c>
      <c r="DW3" s="2" t="s">
        <v>57</v>
      </c>
      <c r="DX3" s="2" t="s">
        <v>113</v>
      </c>
      <c r="DY3" s="2" t="s">
        <v>59</v>
      </c>
      <c r="DZ3" s="2" t="s">
        <v>60</v>
      </c>
      <c r="EA3" s="2" t="s">
        <v>61</v>
      </c>
      <c r="EB3" s="68" t="s">
        <v>62</v>
      </c>
      <c r="EC3" s="2" t="s">
        <v>100</v>
      </c>
      <c r="ED3" s="2" t="s">
        <v>103</v>
      </c>
      <c r="EE3" s="2" t="s">
        <v>0</v>
      </c>
      <c r="EF3" s="2" t="s">
        <v>26</v>
      </c>
      <c r="EG3" s="2" t="s">
        <v>27</v>
      </c>
      <c r="EH3" s="2" t="s">
        <v>28</v>
      </c>
      <c r="EI3" s="2" t="s">
        <v>29</v>
      </c>
      <c r="EJ3" s="2" t="s">
        <v>30</v>
      </c>
      <c r="EK3" s="2" t="s">
        <v>31</v>
      </c>
      <c r="EL3" s="2" t="s">
        <v>32</v>
      </c>
      <c r="EM3" s="2" t="s">
        <v>33</v>
      </c>
      <c r="EN3" s="4" t="s">
        <v>68</v>
      </c>
      <c r="EO3" s="2" t="s">
        <v>34</v>
      </c>
      <c r="EP3" s="2" t="s">
        <v>45</v>
      </c>
      <c r="EQ3" s="2" t="s">
        <v>35</v>
      </c>
      <c r="ER3" s="2" t="s">
        <v>36</v>
      </c>
      <c r="ES3" s="4" t="s">
        <v>67</v>
      </c>
      <c r="ET3" s="2" t="s">
        <v>37</v>
      </c>
      <c r="EU3" s="2" t="s">
        <v>38</v>
      </c>
      <c r="EV3" s="2" t="s">
        <v>46</v>
      </c>
      <c r="EW3" s="2" t="s">
        <v>39</v>
      </c>
      <c r="EX3" s="2" t="s">
        <v>40</v>
      </c>
      <c r="EY3" s="2" t="s">
        <v>41</v>
      </c>
      <c r="EZ3" s="2" t="s">
        <v>42</v>
      </c>
      <c r="FA3" s="2" t="s">
        <v>43</v>
      </c>
      <c r="FB3" s="2" t="s">
        <v>44</v>
      </c>
      <c r="FC3" s="2" t="s">
        <v>95</v>
      </c>
      <c r="FD3" s="2" t="s">
        <v>47</v>
      </c>
      <c r="FE3" s="2" t="s">
        <v>48</v>
      </c>
      <c r="FF3" s="2" t="s">
        <v>49</v>
      </c>
      <c r="FG3" s="2" t="s">
        <v>50</v>
      </c>
      <c r="FH3" s="2" t="s">
        <v>51</v>
      </c>
      <c r="FI3" s="2" t="s">
        <v>52</v>
      </c>
      <c r="FJ3" s="2" t="s">
        <v>53</v>
      </c>
      <c r="FK3" s="4" t="s">
        <v>66</v>
      </c>
      <c r="FL3" s="2" t="s">
        <v>54</v>
      </c>
      <c r="FM3" s="2" t="s">
        <v>55</v>
      </c>
      <c r="FN3" s="4" t="s">
        <v>69</v>
      </c>
      <c r="FO3" s="2" t="s">
        <v>56</v>
      </c>
      <c r="FP3" s="2" t="s">
        <v>57</v>
      </c>
      <c r="FQ3" s="2" t="s">
        <v>58</v>
      </c>
      <c r="FR3" s="2" t="s">
        <v>59</v>
      </c>
      <c r="FS3" s="2" t="s">
        <v>60</v>
      </c>
      <c r="FT3" s="2" t="s">
        <v>61</v>
      </c>
      <c r="FU3" s="2" t="s">
        <v>62</v>
      </c>
      <c r="FV3" s="2" t="s">
        <v>100</v>
      </c>
      <c r="FW3" s="2" t="s">
        <v>103</v>
      </c>
      <c r="FX3" s="2" t="s">
        <v>0</v>
      </c>
      <c r="FY3" s="2" t="s">
        <v>26</v>
      </c>
      <c r="FZ3" s="2" t="s">
        <v>27</v>
      </c>
      <c r="GA3" s="2" t="s">
        <v>28</v>
      </c>
      <c r="GB3" s="2" t="s">
        <v>29</v>
      </c>
      <c r="GC3" s="2" t="s">
        <v>30</v>
      </c>
      <c r="GD3" s="2" t="s">
        <v>31</v>
      </c>
      <c r="GE3" s="2" t="s">
        <v>32</v>
      </c>
      <c r="GF3" s="2" t="s">
        <v>33</v>
      </c>
      <c r="GG3" s="4" t="s">
        <v>68</v>
      </c>
      <c r="GH3" s="2" t="s">
        <v>34</v>
      </c>
      <c r="GI3" s="2" t="s">
        <v>45</v>
      </c>
      <c r="GJ3" s="2" t="s">
        <v>35</v>
      </c>
      <c r="GK3" s="2" t="s">
        <v>36</v>
      </c>
      <c r="GL3" s="4" t="s">
        <v>67</v>
      </c>
      <c r="GM3" s="2" t="s">
        <v>37</v>
      </c>
      <c r="GN3" s="2" t="s">
        <v>38</v>
      </c>
      <c r="GO3" s="2" t="s">
        <v>46</v>
      </c>
      <c r="GP3" s="2" t="s">
        <v>39</v>
      </c>
      <c r="GQ3" s="2" t="s">
        <v>40</v>
      </c>
      <c r="GR3" s="2" t="s">
        <v>41</v>
      </c>
      <c r="GS3" s="2" t="s">
        <v>42</v>
      </c>
      <c r="GT3" s="2" t="s">
        <v>43</v>
      </c>
      <c r="GU3" s="2" t="s">
        <v>44</v>
      </c>
      <c r="GV3" s="2" t="s">
        <v>96</v>
      </c>
      <c r="GW3" s="2" t="s">
        <v>47</v>
      </c>
      <c r="GX3" s="2" t="s">
        <v>48</v>
      </c>
      <c r="GY3" s="2" t="s">
        <v>49</v>
      </c>
      <c r="GZ3" s="2" t="s">
        <v>50</v>
      </c>
      <c r="HA3" s="2" t="s">
        <v>51</v>
      </c>
      <c r="HB3" s="2" t="s">
        <v>52</v>
      </c>
      <c r="HC3" s="2" t="s">
        <v>53</v>
      </c>
      <c r="HD3" s="4" t="s">
        <v>66</v>
      </c>
      <c r="HE3" s="2" t="s">
        <v>54</v>
      </c>
      <c r="HF3" s="2" t="s">
        <v>55</v>
      </c>
      <c r="HG3" s="4" t="s">
        <v>69</v>
      </c>
      <c r="HH3" s="2" t="s">
        <v>56</v>
      </c>
      <c r="HI3" s="2" t="s">
        <v>57</v>
      </c>
      <c r="HJ3" s="2" t="s">
        <v>58</v>
      </c>
      <c r="HK3" s="2" t="s">
        <v>59</v>
      </c>
      <c r="HL3" s="2" t="s">
        <v>60</v>
      </c>
      <c r="HM3" s="2" t="s">
        <v>61</v>
      </c>
      <c r="HN3" s="2" t="s">
        <v>62</v>
      </c>
      <c r="HO3" s="2" t="s">
        <v>100</v>
      </c>
      <c r="HP3" s="2" t="s">
        <v>63</v>
      </c>
    </row>
    <row r="4" spans="1:224" ht="54" customHeight="1" x14ac:dyDescent="0.25">
      <c r="A4" s="131">
        <v>1120</v>
      </c>
      <c r="B4" s="28"/>
      <c r="C4" s="29" t="s">
        <v>64</v>
      </c>
      <c r="D4" s="52">
        <f>D5+D6+D7+D8+D9</f>
        <v>0</v>
      </c>
      <c r="E4" s="52">
        <f t="shared" ref="E4:AT4" si="0">E5+E6+E7+E8+E9</f>
        <v>0</v>
      </c>
      <c r="F4" s="52">
        <f t="shared" si="0"/>
        <v>0</v>
      </c>
      <c r="G4" s="52">
        <f t="shared" si="0"/>
        <v>0</v>
      </c>
      <c r="H4" s="52">
        <f t="shared" si="0"/>
        <v>0</v>
      </c>
      <c r="I4" s="52">
        <f t="shared" si="0"/>
        <v>0</v>
      </c>
      <c r="J4" s="52">
        <f t="shared" si="0"/>
        <v>0</v>
      </c>
      <c r="K4" s="52">
        <f t="shared" si="0"/>
        <v>0</v>
      </c>
      <c r="L4" s="52">
        <f t="shared" si="0"/>
        <v>0</v>
      </c>
      <c r="M4" s="52">
        <f t="shared" si="0"/>
        <v>0</v>
      </c>
      <c r="N4" s="52">
        <f t="shared" si="0"/>
        <v>0</v>
      </c>
      <c r="O4" s="52">
        <f t="shared" si="0"/>
        <v>0</v>
      </c>
      <c r="P4" s="52">
        <f t="shared" si="0"/>
        <v>0</v>
      </c>
      <c r="Q4" s="52">
        <f t="shared" si="0"/>
        <v>0</v>
      </c>
      <c r="R4" s="52">
        <f t="shared" si="0"/>
        <v>0</v>
      </c>
      <c r="S4" s="52">
        <f t="shared" si="0"/>
        <v>0</v>
      </c>
      <c r="T4" s="52">
        <f t="shared" si="0"/>
        <v>0</v>
      </c>
      <c r="U4" s="52">
        <f t="shared" si="0"/>
        <v>0</v>
      </c>
      <c r="V4" s="52">
        <f t="shared" si="0"/>
        <v>0</v>
      </c>
      <c r="W4" s="52">
        <f t="shared" si="0"/>
        <v>0</v>
      </c>
      <c r="X4" s="52">
        <f t="shared" si="0"/>
        <v>0</v>
      </c>
      <c r="Y4" s="52">
        <f t="shared" si="0"/>
        <v>0</v>
      </c>
      <c r="Z4" s="52">
        <f t="shared" si="0"/>
        <v>0</v>
      </c>
      <c r="AA4" s="52">
        <f t="shared" si="0"/>
        <v>0</v>
      </c>
      <c r="AB4" s="52">
        <f t="shared" si="0"/>
        <v>0</v>
      </c>
      <c r="AC4" s="52">
        <f t="shared" si="0"/>
        <v>0</v>
      </c>
      <c r="AD4" s="52">
        <f t="shared" si="0"/>
        <v>0</v>
      </c>
      <c r="AE4" s="52">
        <f t="shared" si="0"/>
        <v>0</v>
      </c>
      <c r="AF4" s="52">
        <f t="shared" si="0"/>
        <v>0</v>
      </c>
      <c r="AG4" s="52">
        <f t="shared" si="0"/>
        <v>0</v>
      </c>
      <c r="AH4" s="52">
        <f t="shared" si="0"/>
        <v>0</v>
      </c>
      <c r="AI4" s="52">
        <f t="shared" si="0"/>
        <v>0</v>
      </c>
      <c r="AJ4" s="52">
        <f t="shared" si="0"/>
        <v>0</v>
      </c>
      <c r="AK4" s="52">
        <f t="shared" si="0"/>
        <v>0</v>
      </c>
      <c r="AL4" s="52">
        <f t="shared" si="0"/>
        <v>0</v>
      </c>
      <c r="AM4" s="52">
        <f t="shared" si="0"/>
        <v>0</v>
      </c>
      <c r="AN4" s="52">
        <f t="shared" si="0"/>
        <v>0</v>
      </c>
      <c r="AO4" s="52">
        <f t="shared" si="0"/>
        <v>0</v>
      </c>
      <c r="AP4" s="52">
        <f t="shared" si="0"/>
        <v>0</v>
      </c>
      <c r="AQ4" s="52">
        <f t="shared" si="0"/>
        <v>0</v>
      </c>
      <c r="AR4" s="52">
        <f t="shared" si="0"/>
        <v>0</v>
      </c>
      <c r="AS4" s="52">
        <f t="shared" si="0"/>
        <v>0</v>
      </c>
      <c r="AT4" s="52">
        <f t="shared" si="0"/>
        <v>0</v>
      </c>
      <c r="AU4" s="52">
        <f t="shared" ref="AU4" si="1">AU5+AU6+AU7+AU8+AU9</f>
        <v>0</v>
      </c>
      <c r="AV4" s="52">
        <f t="shared" ref="AV4" si="2">AV5+AV6+AV7+AV8+AV9</f>
        <v>0</v>
      </c>
      <c r="AW4" s="52">
        <f t="shared" ref="AW4" si="3">AW5+AW6+AW7+AW8+AW9</f>
        <v>0</v>
      </c>
      <c r="AX4" s="52">
        <f t="shared" ref="AX4" si="4">AX5+AX6+AX7+AX8+AX9</f>
        <v>0</v>
      </c>
      <c r="AY4" s="52">
        <f t="shared" ref="AY4" si="5">AY5+AY6+AY7+AY8+AY9</f>
        <v>0</v>
      </c>
      <c r="AZ4" s="52">
        <f t="shared" ref="AZ4" si="6">AZ5+AZ6+AZ7+AZ8+AZ9</f>
        <v>0</v>
      </c>
      <c r="BA4" s="52">
        <f t="shared" ref="BA4" si="7">BA5+BA6+BA7+BA8+BA9</f>
        <v>0</v>
      </c>
      <c r="BB4" s="52">
        <f t="shared" ref="BB4" si="8">BB5+BB6+BB7+BB8+BB9</f>
        <v>0</v>
      </c>
      <c r="BC4" s="52">
        <f t="shared" ref="BC4" si="9">BC5+BC6+BC7+BC8+BC9</f>
        <v>0</v>
      </c>
      <c r="BD4" s="52">
        <f t="shared" ref="BD4" si="10">BD5+BD6+BD7+BD8+BD9</f>
        <v>0</v>
      </c>
      <c r="BE4" s="52">
        <f t="shared" ref="BE4" si="11">BE5+BE6+BE7+BE8+BE9</f>
        <v>0</v>
      </c>
      <c r="BF4" s="52">
        <f t="shared" ref="BF4" si="12">BF5+BF6+BF7+BF8+BF9</f>
        <v>0</v>
      </c>
      <c r="BG4" s="52">
        <f t="shared" ref="BG4" si="13">BG5+BG6+BG7+BG8+BG9</f>
        <v>0</v>
      </c>
      <c r="BH4" s="52">
        <f t="shared" ref="BH4" si="14">BH5+BH6+BH7+BH8+BH9</f>
        <v>0</v>
      </c>
      <c r="BI4" s="52">
        <f t="shared" ref="BI4" si="15">BI5+BI6+BI7+BI8+BI9</f>
        <v>0</v>
      </c>
      <c r="BJ4" s="52">
        <f t="shared" ref="BJ4" si="16">BJ5+BJ6+BJ7+BJ8+BJ9</f>
        <v>0</v>
      </c>
      <c r="BK4" s="52">
        <f t="shared" ref="BK4" si="17">BK5+BK6+BK7+BK8+BK9</f>
        <v>0</v>
      </c>
      <c r="BL4" s="52">
        <f t="shared" ref="BL4" si="18">BL5+BL6+BL7+BL8+BL9</f>
        <v>0</v>
      </c>
      <c r="BM4" s="52">
        <f t="shared" ref="BM4" si="19">BM5+BM6+BM7+BM8+BM9</f>
        <v>0</v>
      </c>
      <c r="BN4" s="52">
        <f t="shared" ref="BN4" si="20">BN5+BN6+BN7+BN8+BN9</f>
        <v>0</v>
      </c>
      <c r="BO4" s="52">
        <f t="shared" ref="BO4" si="21">BO5+BO6+BO7+BO8+BO9</f>
        <v>0</v>
      </c>
      <c r="BP4" s="52">
        <f t="shared" ref="BP4" si="22">BP5+BP6+BP7+BP8+BP9</f>
        <v>0</v>
      </c>
      <c r="BQ4" s="52">
        <f t="shared" ref="BQ4" si="23">BQ5+BQ6+BQ7+BQ8+BQ9</f>
        <v>0</v>
      </c>
      <c r="BR4" s="52">
        <f t="shared" ref="BR4" si="24">BR5+BR6+BR7+BR8+BR9</f>
        <v>0</v>
      </c>
      <c r="BS4" s="52">
        <f t="shared" ref="BS4" si="25">BS5+BS6+BS7+BS8+BS9</f>
        <v>0</v>
      </c>
      <c r="BT4" s="52">
        <f t="shared" ref="BT4" si="26">BT5+BT6+BT7+BT8+BT9</f>
        <v>0</v>
      </c>
      <c r="BU4" s="52">
        <f t="shared" ref="BU4" si="27">BU5+BU6+BU7+BU8+BU9</f>
        <v>0</v>
      </c>
      <c r="BV4" s="52">
        <f t="shared" ref="BV4" si="28">BV5+BV6+BV7+BV8+BV9</f>
        <v>0</v>
      </c>
      <c r="BW4" s="52">
        <f t="shared" ref="BW4" si="29">BW5+BW6+BW7+BW8+BW9</f>
        <v>0</v>
      </c>
      <c r="BX4" s="52">
        <f t="shared" ref="BX4" si="30">BX5+BX6+BX7+BX8+BX9</f>
        <v>0</v>
      </c>
      <c r="BY4" s="52">
        <f t="shared" ref="BY4" si="31">BY5+BY6+BY7+BY8+BY9</f>
        <v>0</v>
      </c>
      <c r="BZ4" s="52">
        <f t="shared" ref="BZ4" si="32">BZ5+BZ6+BZ7+BZ8+BZ9</f>
        <v>0</v>
      </c>
      <c r="CA4" s="52">
        <f t="shared" ref="CA4" si="33">CA5+CA6+CA7+CA8+CA9</f>
        <v>0</v>
      </c>
      <c r="CB4" s="52">
        <f t="shared" ref="CB4" si="34">CB5+CB6+CB7+CB8+CB9</f>
        <v>0</v>
      </c>
      <c r="CC4" s="52">
        <f t="shared" ref="CC4" si="35">CC5+CC6+CC7+CC8+CC9</f>
        <v>0</v>
      </c>
      <c r="CD4" s="52">
        <f t="shared" ref="CD4" si="36">CD5+CD6+CD7+CD8+CD9</f>
        <v>0</v>
      </c>
      <c r="CE4" s="52">
        <f t="shared" ref="CE4" si="37">CE5+CE6+CE7+CE8+CE9</f>
        <v>0</v>
      </c>
      <c r="CF4" s="52">
        <f t="shared" ref="CF4" si="38">CF5+CF6+CF7+CF8+CF9</f>
        <v>0</v>
      </c>
      <c r="CG4" s="52">
        <f t="shared" ref="CG4" si="39">CG5+CG6+CG7+CG8+CG9</f>
        <v>0</v>
      </c>
      <c r="CH4" s="52">
        <f t="shared" ref="CH4" si="40">CH5+CH6+CH7+CH8+CH9</f>
        <v>0</v>
      </c>
      <c r="CI4" s="52">
        <f t="shared" ref="CI4" si="41">CI5+CI6+CI7+CI8+CI9</f>
        <v>0</v>
      </c>
      <c r="CJ4" s="52">
        <f t="shared" ref="CJ4" si="42">CJ5+CJ6+CJ7+CJ8+CJ9</f>
        <v>0</v>
      </c>
      <c r="CK4" s="52">
        <f t="shared" ref="CK4" si="43">CK5+CK6+CK7+CK8+CK9</f>
        <v>0</v>
      </c>
      <c r="CL4" s="52">
        <f t="shared" ref="CL4" si="44">CL5+CL6+CL7+CL8+CL9</f>
        <v>1943597.9</v>
      </c>
      <c r="CM4" s="52">
        <f t="shared" ref="CM4" si="45">CM5+CM6+CM7+CM8+CM9</f>
        <v>43965</v>
      </c>
      <c r="CN4" s="52">
        <f t="shared" ref="CN4" si="46">CN5+CN6+CN7+CN8+CN9</f>
        <v>0</v>
      </c>
      <c r="CO4" s="52">
        <f t="shared" ref="CO4" si="47">CO5+CO6+CO7+CO8+CO9</f>
        <v>0</v>
      </c>
      <c r="CP4" s="52">
        <f t="shared" ref="CP4" si="48">CP5+CP6+CP7+CP8+CP9</f>
        <v>0</v>
      </c>
      <c r="CQ4" s="52">
        <f t="shared" ref="CQ4" si="49">CQ5+CQ6+CQ7+CQ8+CQ9</f>
        <v>0</v>
      </c>
      <c r="CR4" s="52">
        <f t="shared" ref="CR4" si="50">CR5+CR6+CR7+CR8+CR9</f>
        <v>0</v>
      </c>
      <c r="CS4" s="52">
        <f t="shared" ref="CS4" si="51">CS5+CS6+CS7+CS8+CS9</f>
        <v>0</v>
      </c>
      <c r="CT4" s="52">
        <f t="shared" ref="CT4" si="52">CT5+CT6+CT7+CT8+CT9</f>
        <v>0</v>
      </c>
      <c r="CU4" s="52">
        <f t="shared" ref="CU4" si="53">CU5+CU6+CU7+CU8+CU9</f>
        <v>0</v>
      </c>
      <c r="CV4" s="52">
        <f t="shared" ref="CV4" si="54">CV5+CV6+CV7+CV8+CV9</f>
        <v>0</v>
      </c>
      <c r="CW4" s="52">
        <f t="shared" ref="CW4" si="55">CW5+CW6+CW7+CW8+CW9</f>
        <v>0</v>
      </c>
      <c r="CX4" s="52">
        <f t="shared" ref="CX4" si="56">CX5+CX6+CX7+CX8+CX9</f>
        <v>0</v>
      </c>
      <c r="CY4" s="52">
        <f t="shared" ref="CY4" si="57">CY5+CY6+CY7+CY8+CY9</f>
        <v>0</v>
      </c>
      <c r="CZ4" s="52">
        <f t="shared" ref="CZ4" si="58">CZ5+CZ6+CZ7+CZ8+CZ9</f>
        <v>0</v>
      </c>
      <c r="DA4" s="52">
        <f t="shared" ref="DA4" si="59">DA5+DA6+DA7+DA8+DA9</f>
        <v>0</v>
      </c>
      <c r="DB4" s="52">
        <f t="shared" ref="DB4" si="60">DB5+DB6+DB7+DB8+DB9</f>
        <v>0</v>
      </c>
      <c r="DC4" s="52">
        <f t="shared" ref="DC4" si="61">DC5+DC6+DC7+DC8+DC9</f>
        <v>0</v>
      </c>
      <c r="DD4" s="52">
        <f t="shared" ref="DD4" si="62">DD5+DD6+DD7+DD8+DD9</f>
        <v>0</v>
      </c>
      <c r="DE4" s="52">
        <f t="shared" ref="DE4" si="63">DE5+DE6+DE7+DE8+DE9</f>
        <v>0</v>
      </c>
      <c r="DF4" s="52">
        <f t="shared" ref="DF4" si="64">DF5+DF6+DF7+DF8+DF9</f>
        <v>0</v>
      </c>
      <c r="DG4" s="52">
        <f t="shared" ref="DG4" si="65">DG5+DG6+DG7+DG8+DG9</f>
        <v>0</v>
      </c>
      <c r="DH4" s="52">
        <f t="shared" ref="DH4" si="66">DH5+DH6+DH7+DH8+DH9</f>
        <v>0</v>
      </c>
      <c r="DI4" s="52">
        <f t="shared" ref="DI4" si="67">DI5+DI6+DI7+DI8+DI9</f>
        <v>0</v>
      </c>
      <c r="DJ4" s="52">
        <f t="shared" ref="DJ4" si="68">DJ5+DJ6+DJ7+DJ8+DJ9</f>
        <v>0</v>
      </c>
      <c r="DK4" s="52">
        <f t="shared" ref="DK4" si="69">DK5+DK6+DK7+DK8+DK9</f>
        <v>0</v>
      </c>
      <c r="DL4" s="52">
        <f t="shared" ref="DL4" si="70">DL5+DL6+DL7+DL8+DL9</f>
        <v>0</v>
      </c>
      <c r="DM4" s="52">
        <f t="shared" ref="DM4" si="71">DM5+DM6+DM7+DM8+DM9</f>
        <v>0</v>
      </c>
      <c r="DN4" s="52">
        <f t="shared" ref="DN4" si="72">DN5+DN6+DN7+DN8+DN9</f>
        <v>0</v>
      </c>
      <c r="DO4" s="52">
        <f t="shared" ref="DO4" si="73">DO5+DO6+DO7+DO8+DO9</f>
        <v>0</v>
      </c>
      <c r="DP4" s="52">
        <f t="shared" ref="DP4" si="74">DP5+DP6+DP7+DP8+DP9</f>
        <v>0</v>
      </c>
      <c r="DQ4" s="52">
        <f t="shared" ref="DQ4" si="75">DQ5+DQ6+DQ7+DQ8+DQ9</f>
        <v>0</v>
      </c>
      <c r="DR4" s="52">
        <f t="shared" ref="DR4" si="76">DR5+DR6+DR7+DR8+DR9</f>
        <v>0</v>
      </c>
      <c r="DS4" s="52">
        <f t="shared" ref="DS4" si="77">DS5+DS6+DS7+DS8+DS9</f>
        <v>23652</v>
      </c>
      <c r="DT4" s="52">
        <f t="shared" ref="DT4" si="78">DT5+DT6+DT7+DT8+DT9</f>
        <v>0</v>
      </c>
      <c r="DU4" s="52">
        <f t="shared" ref="DU4" si="79">DU5+DU6+DU7+DU8+DU9</f>
        <v>0</v>
      </c>
      <c r="DV4" s="52">
        <f t="shared" ref="DV4" si="80">DV5+DV6+DV7+DV8+DV9</f>
        <v>0</v>
      </c>
      <c r="DW4" s="52">
        <f t="shared" ref="DW4" si="81">DW5+DW6+DW7+DW8+DW9</f>
        <v>0</v>
      </c>
      <c r="DX4" s="52">
        <f t="shared" ref="DX4" si="82">DX5+DX6+DX7+DX8+DX9</f>
        <v>271250</v>
      </c>
      <c r="DY4" s="52">
        <f t="shared" ref="DY4" si="83">DY5+DY6+DY7+DY8+DY9</f>
        <v>1408652</v>
      </c>
      <c r="DZ4" s="52">
        <f t="shared" ref="DZ4" si="84">DZ5+DZ6+DZ7+DZ8+DZ9</f>
        <v>0</v>
      </c>
      <c r="EA4" s="52">
        <f t="shared" ref="EA4" si="85">EA5+EA6+EA7+EA8+EA9</f>
        <v>0</v>
      </c>
      <c r="EB4" s="52">
        <f t="shared" ref="EB4" si="86">EB5+EB6+EB7+EB8+EB9</f>
        <v>5828.9</v>
      </c>
      <c r="EC4" s="52">
        <f t="shared" ref="EC4" si="87">EC5+EC6+EC7+EC8+EC9</f>
        <v>110000</v>
      </c>
      <c r="ED4" s="52">
        <f t="shared" ref="ED4" si="88">ED5+ED6+ED7+ED8+ED9</f>
        <v>80250</v>
      </c>
      <c r="EE4" s="52">
        <f t="shared" ref="EE4" si="89">EE5+EE6+EE7+EE8+EE9</f>
        <v>10189657.699999999</v>
      </c>
      <c r="EF4" s="52">
        <f t="shared" ref="EF4" si="90">EF5+EF6+EF7+EF8+EF9</f>
        <v>43965</v>
      </c>
      <c r="EG4" s="52">
        <f t="shared" ref="EG4" si="91">EG5+EG6+EG7+EG8+EG9</f>
        <v>0</v>
      </c>
      <c r="EH4" s="52">
        <f t="shared" ref="EH4" si="92">EH5+EH6+EH7+EH8+EH9</f>
        <v>0</v>
      </c>
      <c r="EI4" s="52">
        <f t="shared" ref="EI4" si="93">EI5+EI6+EI7+EI8+EI9</f>
        <v>0</v>
      </c>
      <c r="EJ4" s="52">
        <f t="shared" ref="EJ4" si="94">EJ5+EJ6+EJ7+EJ8+EJ9</f>
        <v>0</v>
      </c>
      <c r="EK4" s="52">
        <f t="shared" ref="EK4" si="95">EK5+EK6+EK7+EK8+EK9</f>
        <v>0</v>
      </c>
      <c r="EL4" s="52">
        <f t="shared" ref="EL4" si="96">EL5+EL6+EL7+EL8+EL9</f>
        <v>0</v>
      </c>
      <c r="EM4" s="52">
        <f t="shared" ref="EM4" si="97">EM5+EM6+EM7+EM8+EM9</f>
        <v>0</v>
      </c>
      <c r="EN4" s="52">
        <f t="shared" ref="EN4" si="98">EN5+EN6+EN7+EN8+EN9</f>
        <v>0</v>
      </c>
      <c r="EO4" s="52">
        <f t="shared" ref="EO4" si="99">EO5+EO6+EO7+EO8+EO9</f>
        <v>0</v>
      </c>
      <c r="EP4" s="52">
        <f t="shared" ref="EP4" si="100">EP5+EP6+EP7+EP8+EP9</f>
        <v>0</v>
      </c>
      <c r="EQ4" s="52">
        <f t="shared" ref="EQ4" si="101">EQ5+EQ6+EQ7+EQ8+EQ9</f>
        <v>0</v>
      </c>
      <c r="ER4" s="52">
        <f t="shared" ref="ER4" si="102">ER5+ER6+ER7+ER8+ER9</f>
        <v>0</v>
      </c>
      <c r="ES4" s="52">
        <f t="shared" ref="ES4" si="103">ES5+ES6+ES7+ES8+ES9</f>
        <v>0</v>
      </c>
      <c r="ET4" s="52">
        <f t="shared" ref="ET4" si="104">ET5+ET6+ET7+ET8+ET9</f>
        <v>0</v>
      </c>
      <c r="EU4" s="52">
        <f t="shared" ref="EU4" si="105">EU5+EU6+EU7+EU8+EU9</f>
        <v>0</v>
      </c>
      <c r="EV4" s="52">
        <f t="shared" ref="EV4" si="106">EV5+EV6+EV7+EV8+EV9</f>
        <v>0</v>
      </c>
      <c r="EW4" s="52">
        <f t="shared" ref="EW4" si="107">EW5+EW6+EW7+EW8+EW9</f>
        <v>0</v>
      </c>
      <c r="EX4" s="52">
        <f t="shared" ref="EX4" si="108">EX5+EX6+EX7+EX8+EX9</f>
        <v>0</v>
      </c>
      <c r="EY4" s="52">
        <f t="shared" ref="EY4" si="109">EY5+EY6+EY7+EY8+EY9</f>
        <v>0</v>
      </c>
      <c r="EZ4" s="52">
        <f t="shared" ref="EZ4" si="110">EZ5+EZ6+EZ7+EZ8+EZ9</f>
        <v>0</v>
      </c>
      <c r="FA4" s="52">
        <f t="shared" ref="FA4" si="111">FA5+FA6+FA7+FA8+FA9</f>
        <v>0</v>
      </c>
      <c r="FB4" s="52">
        <f t="shared" ref="FB4" si="112">FB5+FB6+FB7+FB8+FB9</f>
        <v>0</v>
      </c>
      <c r="FC4" s="52">
        <f t="shared" ref="FC4" si="113">FC5+FC6+FC7+FC8+FC9</f>
        <v>0</v>
      </c>
      <c r="FD4" s="52">
        <f t="shared" ref="FD4" si="114">FD5+FD6+FD7+FD8+FD9</f>
        <v>0</v>
      </c>
      <c r="FE4" s="52">
        <f t="shared" ref="FE4" si="115">FE5+FE6+FE7+FE8+FE9</f>
        <v>0</v>
      </c>
      <c r="FF4" s="52">
        <f t="shared" ref="FF4" si="116">FF5+FF6+FF7+FF8+FF9</f>
        <v>0</v>
      </c>
      <c r="FG4" s="52">
        <f t="shared" ref="FG4" si="117">FG5+FG6+FG7+FG8+FG9</f>
        <v>0</v>
      </c>
      <c r="FH4" s="52">
        <f t="shared" ref="FH4" si="118">FH5+FH6+FH7+FH8+FH9</f>
        <v>0</v>
      </c>
      <c r="FI4" s="52">
        <f t="shared" ref="FI4" si="119">FI5+FI6+FI7+FI8+FI9</f>
        <v>0</v>
      </c>
      <c r="FJ4" s="52">
        <f t="shared" ref="FJ4" si="120">FJ5+FJ6+FJ7+FJ8+FJ9</f>
        <v>0</v>
      </c>
      <c r="FK4" s="52">
        <f t="shared" ref="FK4" si="121">FK5+FK6+FK7+FK8+FK9</f>
        <v>0</v>
      </c>
      <c r="FL4" s="52">
        <f t="shared" ref="FL4" si="122">FL5+FL6+FL7+FL8+FL9</f>
        <v>25272</v>
      </c>
      <c r="FM4" s="52">
        <f t="shared" ref="FM4" si="123">FM5+FM6+FM7+FM8+FM9</f>
        <v>0</v>
      </c>
      <c r="FN4" s="52">
        <f t="shared" ref="FN4" si="124">FN5+FN6+FN7+FN8+FN9</f>
        <v>0</v>
      </c>
      <c r="FO4" s="52">
        <f t="shared" ref="FO4" si="125">FO5+FO6+FO7+FO8+FO9</f>
        <v>0</v>
      </c>
      <c r="FP4" s="52">
        <f t="shared" ref="FP4" si="126">FP5+FP6+FP7+FP8+FP9</f>
        <v>0</v>
      </c>
      <c r="FQ4" s="52">
        <f t="shared" ref="FQ4" si="127">FQ5+FQ6+FQ7+FQ8+FQ9</f>
        <v>9581847</v>
      </c>
      <c r="FR4" s="52">
        <f t="shared" ref="FR4" si="128">FR5+FR6+FR7+FR8+FR9</f>
        <v>0</v>
      </c>
      <c r="FS4" s="52">
        <f t="shared" ref="FS4" si="129">FS5+FS6+FS7+FS8+FS9</f>
        <v>0</v>
      </c>
      <c r="FT4" s="52">
        <f t="shared" ref="FT4" si="130">FT5+FT6+FT7+FT8+FT9</f>
        <v>0</v>
      </c>
      <c r="FU4" s="52">
        <f t="shared" ref="FU4" si="131">FU5+FU6+FU7+FU8+FU9</f>
        <v>1159.7</v>
      </c>
      <c r="FV4" s="52">
        <f t="shared" ref="FV4" si="132">FV5+FV6+FV7+FV8+FV9</f>
        <v>110000</v>
      </c>
      <c r="FW4" s="52">
        <f t="shared" ref="FW4" si="133">FW5+FW6+FW7+FW8+FW9</f>
        <v>427414</v>
      </c>
      <c r="FX4" s="52">
        <f t="shared" ref="FX4" si="134">FX5+FX6+FX7+FX8+FX9</f>
        <v>21175797.5</v>
      </c>
      <c r="FY4" s="52">
        <f t="shared" ref="FY4" si="135">FY5+FY6+FY7+FY8+FY9</f>
        <v>43965</v>
      </c>
      <c r="FZ4" s="52">
        <f t="shared" ref="FZ4" si="136">FZ5+FZ6+FZ7+FZ8+FZ9</f>
        <v>0</v>
      </c>
      <c r="GA4" s="52">
        <f t="shared" ref="GA4" si="137">GA5+GA6+GA7+GA8+GA9</f>
        <v>0</v>
      </c>
      <c r="GB4" s="52">
        <f t="shared" ref="GB4" si="138">GB5+GB6+GB7+GB8+GB9</f>
        <v>0</v>
      </c>
      <c r="GC4" s="52">
        <f t="shared" ref="GC4" si="139">GC5+GC6+GC7+GC8+GC9</f>
        <v>0</v>
      </c>
      <c r="GD4" s="52">
        <f t="shared" ref="GD4" si="140">GD5+GD6+GD7+GD8+GD9</f>
        <v>0</v>
      </c>
      <c r="GE4" s="52">
        <f t="shared" ref="GE4" si="141">GE5+GE6+GE7+GE8+GE9</f>
        <v>0</v>
      </c>
      <c r="GF4" s="52">
        <f t="shared" ref="GF4" si="142">GF5+GF6+GF7+GF8+GF9</f>
        <v>0</v>
      </c>
      <c r="GG4" s="52">
        <f t="shared" ref="GG4" si="143">GG5+GG6+GG7+GG8+GG9</f>
        <v>0</v>
      </c>
      <c r="GH4" s="52">
        <f t="shared" ref="GH4" si="144">GH5+GH6+GH7+GH8+GH9</f>
        <v>0</v>
      </c>
      <c r="GI4" s="52">
        <f t="shared" ref="GI4" si="145">GI5+GI6+GI7+GI8+GI9</f>
        <v>0</v>
      </c>
      <c r="GJ4" s="52">
        <f t="shared" ref="GJ4" si="146">GJ5+GJ6+GJ7+GJ8+GJ9</f>
        <v>0</v>
      </c>
      <c r="GK4" s="52">
        <f t="shared" ref="GK4" si="147">GK5+GK6+GK7+GK8+GK9</f>
        <v>0</v>
      </c>
      <c r="GL4" s="52">
        <f t="shared" ref="GL4" si="148">GL5+GL6+GL7+GL8+GL9</f>
        <v>0</v>
      </c>
      <c r="GM4" s="52">
        <f t="shared" ref="GM4" si="149">GM5+GM6+GM7+GM8+GM9</f>
        <v>0</v>
      </c>
      <c r="GN4" s="52">
        <f t="shared" ref="GN4" si="150">GN5+GN6+GN7+GN8+GN9</f>
        <v>0</v>
      </c>
      <c r="GO4" s="52">
        <f t="shared" ref="GO4" si="151">GO5+GO6+GO7+GO8+GO9</f>
        <v>0</v>
      </c>
      <c r="GP4" s="52">
        <f t="shared" ref="GP4" si="152">GP5+GP6+GP7+GP8+GP9</f>
        <v>0</v>
      </c>
      <c r="GQ4" s="52">
        <f t="shared" ref="GQ4" si="153">GQ5+GQ6+GQ7+GQ8+GQ9</f>
        <v>0</v>
      </c>
      <c r="GR4" s="52">
        <f t="shared" ref="GR4" si="154">GR5+GR6+GR7+GR8+GR9</f>
        <v>0</v>
      </c>
      <c r="GS4" s="52">
        <f t="shared" ref="GS4" si="155">GS5+GS6+GS7+GS8+GS9</f>
        <v>0</v>
      </c>
      <c r="GT4" s="52">
        <f t="shared" ref="GT4" si="156">GT5+GT6+GT7+GT8+GT9</f>
        <v>0</v>
      </c>
      <c r="GU4" s="52">
        <f t="shared" ref="GU4" si="157">GU5+GU6+GU7+GU8+GU9</f>
        <v>0</v>
      </c>
      <c r="GV4" s="52">
        <f t="shared" ref="GV4" si="158">GV5+GV6+GV7+GV8+GV9</f>
        <v>0</v>
      </c>
      <c r="GW4" s="52">
        <f t="shared" ref="GW4" si="159">GW5+GW6+GW7+GW8+GW9</f>
        <v>0</v>
      </c>
      <c r="GX4" s="52">
        <f t="shared" ref="GX4" si="160">GX5+GX6+GX7+GX8+GX9</f>
        <v>0</v>
      </c>
      <c r="GY4" s="52">
        <f t="shared" ref="GY4" si="161">GY5+GY6+GY7+GY8+GY9</f>
        <v>0</v>
      </c>
      <c r="GZ4" s="52">
        <f t="shared" ref="GZ4" si="162">GZ5+GZ6+GZ7+GZ8+GZ9</f>
        <v>0</v>
      </c>
      <c r="HA4" s="52">
        <f t="shared" ref="HA4" si="163">HA5+HA6+HA7+HA8+HA9</f>
        <v>0</v>
      </c>
      <c r="HB4" s="52">
        <f t="shared" ref="HB4" si="164">HB5+HB6+HB7+HB8+HB9</f>
        <v>0</v>
      </c>
      <c r="HC4" s="52">
        <f t="shared" ref="HC4" si="165">HC5+HC6+HC7+HC8+HC9</f>
        <v>0</v>
      </c>
      <c r="HD4" s="52">
        <f t="shared" ref="HD4" si="166">HD5+HD6+HD7+HD8+HD9</f>
        <v>0</v>
      </c>
      <c r="HE4" s="52">
        <f t="shared" ref="HE4" si="167">HE5+HE6+HE7+HE8+HE9</f>
        <v>26892</v>
      </c>
      <c r="HF4" s="52">
        <f t="shared" ref="HF4" si="168">HF5+HF6+HF7+HF8+HF9</f>
        <v>0</v>
      </c>
      <c r="HG4" s="52">
        <f t="shared" ref="HG4" si="169">HG5+HG6+HG7+HG8+HG9</f>
        <v>0</v>
      </c>
      <c r="HH4" s="52">
        <f t="shared" ref="HH4" si="170">HH5+HH6+HH7+HH8+HH9</f>
        <v>0</v>
      </c>
      <c r="HI4" s="52">
        <f t="shared" ref="HI4" si="171">HI5+HI6+HI7+HI8+HI9</f>
        <v>0</v>
      </c>
      <c r="HJ4" s="52">
        <f t="shared" ref="HJ4" si="172">HJ5+HJ6+HJ7+HJ8+HJ9</f>
        <v>20993731</v>
      </c>
      <c r="HK4" s="52">
        <f t="shared" ref="HK4" si="173">HK5+HK6+HK7+HK8+HK9</f>
        <v>0</v>
      </c>
      <c r="HL4" s="52">
        <f t="shared" ref="HL4" si="174">HL5+HL6+HL7+HL8+HL9</f>
        <v>0</v>
      </c>
      <c r="HM4" s="52">
        <f t="shared" ref="HM4" si="175">HM5+HM6+HM7+HM8+HM9</f>
        <v>0</v>
      </c>
      <c r="HN4" s="52">
        <f t="shared" ref="HN4" si="176">HN5+HN6+HN7+HN8+HN9</f>
        <v>1209.5</v>
      </c>
      <c r="HO4" s="52">
        <f t="shared" ref="HO4:HP4" si="177">HO5+HO6+HO7+HO8+HO9</f>
        <v>110000</v>
      </c>
      <c r="HP4" s="52">
        <f t="shared" si="177"/>
        <v>0</v>
      </c>
    </row>
    <row r="5" spans="1:224" ht="59.25" customHeight="1" x14ac:dyDescent="0.25">
      <c r="A5" s="133"/>
      <c r="B5" s="103" t="s">
        <v>98</v>
      </c>
      <c r="C5" s="101" t="s">
        <v>112</v>
      </c>
      <c r="D5" s="52">
        <f t="shared" ref="D5:D9" si="178">SUM(E5:AT5)</f>
        <v>0</v>
      </c>
      <c r="E5" s="3"/>
      <c r="F5" s="3"/>
      <c r="G5" s="3"/>
      <c r="H5" s="3"/>
      <c r="I5" s="3"/>
      <c r="J5" s="3"/>
      <c r="K5" s="3"/>
      <c r="L5" s="3"/>
      <c r="M5" s="5"/>
      <c r="N5" s="3"/>
      <c r="O5" s="3"/>
      <c r="P5" s="3"/>
      <c r="Q5" s="3"/>
      <c r="R5" s="5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5"/>
      <c r="AJ5" s="3"/>
      <c r="AK5" s="3"/>
      <c r="AL5" s="5"/>
      <c r="AM5" s="3"/>
      <c r="AN5" s="3"/>
      <c r="AO5" s="3"/>
      <c r="AP5" s="3"/>
      <c r="AQ5" s="3"/>
      <c r="AR5" s="3"/>
      <c r="AS5" s="3"/>
      <c r="AT5" s="3"/>
      <c r="AU5" s="27">
        <f t="shared" ref="AU5:AU9" si="179">SUM(AV5:CK5)</f>
        <v>0</v>
      </c>
      <c r="AV5" s="3"/>
      <c r="AW5" s="3"/>
      <c r="AX5" s="3"/>
      <c r="AY5" s="3"/>
      <c r="AZ5" s="3"/>
      <c r="BA5" s="3"/>
      <c r="BB5" s="3"/>
      <c r="BC5" s="3"/>
      <c r="BD5" s="5"/>
      <c r="BE5" s="3"/>
      <c r="BF5" s="3"/>
      <c r="BG5" s="3"/>
      <c r="BH5" s="3"/>
      <c r="BI5" s="5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5"/>
      <c r="CA5" s="3"/>
      <c r="CB5" s="3"/>
      <c r="CC5" s="5"/>
      <c r="CD5" s="3"/>
      <c r="CE5" s="3"/>
      <c r="CF5" s="3"/>
      <c r="CG5" s="3"/>
      <c r="CH5" s="3"/>
      <c r="CI5" s="3"/>
      <c r="CJ5" s="3"/>
      <c r="CK5" s="3"/>
      <c r="CL5" s="27">
        <f t="shared" ref="CL5:CL9" si="180">SUM(CM5:ED5)</f>
        <v>43965</v>
      </c>
      <c r="CM5" s="3">
        <v>43965</v>
      </c>
      <c r="CN5" s="3"/>
      <c r="CO5" s="3"/>
      <c r="CP5" s="3"/>
      <c r="CQ5" s="3"/>
      <c r="CR5" s="3"/>
      <c r="CS5" s="3"/>
      <c r="CT5" s="3"/>
      <c r="CU5" s="5"/>
      <c r="CV5" s="3"/>
      <c r="CW5" s="3"/>
      <c r="CX5" s="3"/>
      <c r="CY5" s="3"/>
      <c r="CZ5" s="5"/>
      <c r="DA5" s="3"/>
      <c r="DB5" s="3"/>
      <c r="DC5" s="3"/>
      <c r="DD5" s="3"/>
      <c r="DE5" s="3">
        <v>0</v>
      </c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5"/>
      <c r="DS5" s="3"/>
      <c r="DT5" s="3"/>
      <c r="DU5" s="5"/>
      <c r="DV5" s="3"/>
      <c r="DW5" s="3"/>
      <c r="DX5" s="26"/>
      <c r="DY5" s="26"/>
      <c r="DZ5" s="26"/>
      <c r="EA5" s="26"/>
      <c r="EB5" s="26"/>
      <c r="EC5" s="26"/>
      <c r="ED5" s="26"/>
      <c r="EE5" s="27">
        <f t="shared" ref="EE5:EE9" si="181">SUM(EF5:FW5)</f>
        <v>43965</v>
      </c>
      <c r="EF5" s="3">
        <v>43965</v>
      </c>
      <c r="EG5" s="3"/>
      <c r="EH5" s="3"/>
      <c r="EI5" s="3"/>
      <c r="EJ5" s="3"/>
      <c r="EK5" s="3"/>
      <c r="EL5" s="3"/>
      <c r="EM5" s="3"/>
      <c r="EN5" s="5"/>
      <c r="EO5" s="3"/>
      <c r="EP5" s="3"/>
      <c r="EQ5" s="3"/>
      <c r="ER5" s="3"/>
      <c r="ES5" s="5"/>
      <c r="ET5" s="3"/>
      <c r="EU5" s="3"/>
      <c r="EV5" s="3"/>
      <c r="EW5" s="3"/>
      <c r="EX5" s="3">
        <v>0</v>
      </c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5"/>
      <c r="FL5" s="3"/>
      <c r="FM5" s="3"/>
      <c r="FN5" s="5"/>
      <c r="FO5" s="3"/>
      <c r="FP5" s="3"/>
      <c r="FQ5" s="26"/>
      <c r="FR5" s="26"/>
      <c r="FS5" s="26"/>
      <c r="FT5" s="26"/>
      <c r="FU5" s="26"/>
      <c r="FV5" s="26"/>
      <c r="FW5" s="26"/>
      <c r="FX5" s="27">
        <f t="shared" ref="FX5:FX9" si="182">SUM(FY5:HP5)</f>
        <v>43965</v>
      </c>
      <c r="FY5" s="3">
        <v>43965</v>
      </c>
      <c r="FZ5" s="3"/>
      <c r="GA5" s="3"/>
      <c r="GB5" s="3"/>
      <c r="GC5" s="3"/>
      <c r="GD5" s="3"/>
      <c r="GE5" s="3"/>
      <c r="GF5" s="3"/>
      <c r="GG5" s="5"/>
      <c r="GH5" s="3"/>
      <c r="GI5" s="3"/>
      <c r="GJ5" s="3"/>
      <c r="GK5" s="3"/>
      <c r="GL5" s="5"/>
      <c r="GM5" s="3"/>
      <c r="GN5" s="3"/>
      <c r="GO5" s="3"/>
      <c r="GP5" s="3"/>
      <c r="GQ5" s="3">
        <v>0</v>
      </c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5"/>
      <c r="HE5" s="3"/>
      <c r="HF5" s="3"/>
      <c r="HG5" s="5"/>
      <c r="HH5" s="3"/>
      <c r="HI5" s="3"/>
      <c r="HJ5" s="26"/>
      <c r="HK5" s="26"/>
      <c r="HL5" s="26"/>
      <c r="HM5" s="26"/>
      <c r="HN5" s="26"/>
      <c r="HO5" s="26"/>
      <c r="HP5" s="26"/>
    </row>
    <row r="6" spans="1:224" ht="54.75" customHeight="1" x14ac:dyDescent="0.25">
      <c r="A6" s="133"/>
      <c r="B6" s="103" t="s">
        <v>118</v>
      </c>
      <c r="C6" s="101" t="s">
        <v>111</v>
      </c>
      <c r="D6" s="52">
        <f t="shared" si="178"/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27">
        <f t="shared" si="179"/>
        <v>0</v>
      </c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27">
        <f t="shared" si="180"/>
        <v>23652</v>
      </c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>
        <v>23652</v>
      </c>
      <c r="DT6" s="5"/>
      <c r="DU6" s="5"/>
      <c r="DV6" s="5"/>
      <c r="DW6" s="5"/>
      <c r="DX6" s="26"/>
      <c r="DY6" s="26"/>
      <c r="DZ6" s="26"/>
      <c r="EA6" s="26"/>
      <c r="EB6" s="26"/>
      <c r="EC6" s="26"/>
      <c r="ED6" s="26"/>
      <c r="EE6" s="27">
        <f t="shared" si="181"/>
        <v>25272</v>
      </c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>
        <v>25272</v>
      </c>
      <c r="FM6" s="5"/>
      <c r="FN6" s="5"/>
      <c r="FO6" s="5"/>
      <c r="FP6" s="5"/>
      <c r="FQ6" s="26"/>
      <c r="FR6" s="26"/>
      <c r="FS6" s="26"/>
      <c r="FT6" s="26"/>
      <c r="FU6" s="26"/>
      <c r="FV6" s="26"/>
      <c r="FW6" s="26"/>
      <c r="FX6" s="27">
        <f t="shared" si="182"/>
        <v>26892</v>
      </c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>
        <v>26892</v>
      </c>
      <c r="HF6" s="5"/>
      <c r="HG6" s="5"/>
      <c r="HH6" s="5"/>
      <c r="HI6" s="5"/>
      <c r="HJ6" s="26"/>
      <c r="HK6" s="26"/>
      <c r="HL6" s="26"/>
      <c r="HM6" s="26"/>
      <c r="HN6" s="26"/>
      <c r="HO6" s="26"/>
      <c r="HP6" s="26"/>
    </row>
    <row r="7" spans="1:224" ht="54.75" customHeight="1" x14ac:dyDescent="0.25">
      <c r="A7" s="133"/>
      <c r="B7" s="103">
        <v>31002</v>
      </c>
      <c r="C7" s="101" t="s">
        <v>119</v>
      </c>
      <c r="D7" s="52">
        <f t="shared" si="178"/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27">
        <f t="shared" si="179"/>
        <v>0</v>
      </c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27">
        <f t="shared" si="180"/>
        <v>110000</v>
      </c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26"/>
      <c r="DY7" s="26"/>
      <c r="DZ7" s="26"/>
      <c r="EA7" s="26"/>
      <c r="EB7" s="26"/>
      <c r="EC7" s="5">
        <v>110000</v>
      </c>
      <c r="ED7" s="26"/>
      <c r="EE7" s="27">
        <f t="shared" si="181"/>
        <v>110000</v>
      </c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26"/>
      <c r="FR7" s="26"/>
      <c r="FS7" s="26"/>
      <c r="FT7" s="26"/>
      <c r="FU7" s="26"/>
      <c r="FV7" s="5">
        <v>110000</v>
      </c>
      <c r="FW7" s="26"/>
      <c r="FX7" s="27">
        <f t="shared" si="182"/>
        <v>110000</v>
      </c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26"/>
      <c r="HK7" s="26"/>
      <c r="HL7" s="26"/>
      <c r="HM7" s="26"/>
      <c r="HN7" s="26"/>
      <c r="HO7" s="5">
        <v>110000</v>
      </c>
      <c r="HP7" s="26"/>
    </row>
    <row r="8" spans="1:224" ht="63" customHeight="1" x14ac:dyDescent="0.25">
      <c r="A8" s="133"/>
      <c r="B8" s="103" t="s">
        <v>99</v>
      </c>
      <c r="C8" s="102" t="s">
        <v>102</v>
      </c>
      <c r="D8" s="52">
        <f t="shared" si="178"/>
        <v>0</v>
      </c>
      <c r="E8" s="3"/>
      <c r="F8" s="3"/>
      <c r="G8" s="3"/>
      <c r="H8" s="3"/>
      <c r="I8" s="3"/>
      <c r="J8" s="3"/>
      <c r="K8" s="3"/>
      <c r="L8" s="3"/>
      <c r="M8" s="5"/>
      <c r="N8" s="3"/>
      <c r="O8" s="3"/>
      <c r="P8" s="3"/>
      <c r="Q8" s="3"/>
      <c r="R8" s="5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5"/>
      <c r="AJ8" s="3"/>
      <c r="AK8" s="3"/>
      <c r="AL8" s="5"/>
      <c r="AM8" s="3"/>
      <c r="AN8" s="3"/>
      <c r="AO8" s="3"/>
      <c r="AP8" s="3"/>
      <c r="AQ8" s="3"/>
      <c r="AR8" s="3"/>
      <c r="AS8" s="3"/>
      <c r="AT8" s="3"/>
      <c r="AU8" s="27">
        <f t="shared" si="179"/>
        <v>0</v>
      </c>
      <c r="AV8" s="3"/>
      <c r="AW8" s="3"/>
      <c r="AX8" s="3"/>
      <c r="AY8" s="3"/>
      <c r="AZ8" s="3"/>
      <c r="BA8" s="3"/>
      <c r="BB8" s="3"/>
      <c r="BC8" s="3"/>
      <c r="BD8" s="5"/>
      <c r="BE8" s="3"/>
      <c r="BF8" s="3"/>
      <c r="BG8" s="3"/>
      <c r="BH8" s="3"/>
      <c r="BI8" s="5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5"/>
      <c r="CA8" s="3"/>
      <c r="CB8" s="3"/>
      <c r="CC8" s="5"/>
      <c r="CD8" s="3"/>
      <c r="CE8" s="3"/>
      <c r="CF8" s="3"/>
      <c r="CG8" s="3"/>
      <c r="CH8" s="3"/>
      <c r="CI8" s="3"/>
      <c r="CJ8" s="3"/>
      <c r="CK8" s="3"/>
      <c r="CL8" s="27">
        <f>SUM(CM8:ED8)</f>
        <v>1713500</v>
      </c>
      <c r="CM8" s="3"/>
      <c r="CN8" s="3"/>
      <c r="CO8" s="3"/>
      <c r="CP8" s="3"/>
      <c r="CQ8" s="3"/>
      <c r="CR8" s="3"/>
      <c r="CS8" s="3"/>
      <c r="CT8" s="3"/>
      <c r="CU8" s="5"/>
      <c r="CV8" s="3"/>
      <c r="CW8" s="3"/>
      <c r="CX8" s="3"/>
      <c r="CY8" s="3"/>
      <c r="CZ8" s="5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5"/>
      <c r="DS8" s="3"/>
      <c r="DT8" s="3"/>
      <c r="DU8" s="5"/>
      <c r="DV8" s="3"/>
      <c r="DW8" s="3"/>
      <c r="DX8" s="3">
        <v>271250</v>
      </c>
      <c r="DY8" s="3">
        <v>1362000</v>
      </c>
      <c r="DZ8" s="3"/>
      <c r="EA8" s="3"/>
      <c r="EB8" s="3"/>
      <c r="EC8" s="5"/>
      <c r="ED8" s="3">
        <v>80250</v>
      </c>
      <c r="EE8" s="27">
        <f t="shared" si="181"/>
        <v>10009261</v>
      </c>
      <c r="EF8" s="3"/>
      <c r="EG8" s="3"/>
      <c r="EH8" s="3"/>
      <c r="EI8" s="3"/>
      <c r="EJ8" s="3"/>
      <c r="EK8" s="3"/>
      <c r="EL8" s="3"/>
      <c r="EM8" s="3"/>
      <c r="EN8" s="5"/>
      <c r="EO8" s="3"/>
      <c r="EP8" s="3"/>
      <c r="EQ8" s="3"/>
      <c r="ER8" s="3"/>
      <c r="ES8" s="5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5"/>
      <c r="FL8" s="3"/>
      <c r="FM8" s="3"/>
      <c r="FN8" s="5"/>
      <c r="FO8" s="3"/>
      <c r="FP8" s="3"/>
      <c r="FQ8" s="3">
        <v>9581847</v>
      </c>
      <c r="FR8" s="3"/>
      <c r="FS8" s="3"/>
      <c r="FT8" s="3"/>
      <c r="FU8" s="3"/>
      <c r="FV8" s="5"/>
      <c r="FW8" s="3">
        <v>427414</v>
      </c>
      <c r="FX8" s="27">
        <f t="shared" si="182"/>
        <v>20993731</v>
      </c>
      <c r="FY8" s="3"/>
      <c r="FZ8" s="3"/>
      <c r="GA8" s="3"/>
      <c r="GB8" s="3"/>
      <c r="GC8" s="3"/>
      <c r="GD8" s="3"/>
      <c r="GE8" s="3"/>
      <c r="GF8" s="3"/>
      <c r="GG8" s="5"/>
      <c r="GH8" s="3"/>
      <c r="GI8" s="3"/>
      <c r="GJ8" s="3"/>
      <c r="GK8" s="3"/>
      <c r="GL8" s="5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5"/>
      <c r="HE8" s="3"/>
      <c r="HF8" s="3"/>
      <c r="HG8" s="5"/>
      <c r="HH8" s="3"/>
      <c r="HI8" s="3"/>
      <c r="HJ8" s="3">
        <v>20993731</v>
      </c>
      <c r="HK8" s="3"/>
      <c r="HL8" s="3"/>
      <c r="HM8" s="3"/>
      <c r="HN8" s="3"/>
      <c r="HO8" s="5"/>
      <c r="HP8" s="3"/>
    </row>
    <row r="9" spans="1:224" ht="93" customHeight="1" x14ac:dyDescent="0.25">
      <c r="A9" s="133"/>
      <c r="B9" s="103" t="s">
        <v>99</v>
      </c>
      <c r="C9" s="102" t="s">
        <v>117</v>
      </c>
      <c r="D9" s="52">
        <f t="shared" si="178"/>
        <v>0</v>
      </c>
      <c r="E9" s="3"/>
      <c r="F9" s="3"/>
      <c r="G9" s="3"/>
      <c r="H9" s="3"/>
      <c r="I9" s="3"/>
      <c r="J9" s="3"/>
      <c r="K9" s="3"/>
      <c r="L9" s="3"/>
      <c r="M9" s="5"/>
      <c r="N9" s="3"/>
      <c r="O9" s="3"/>
      <c r="P9" s="3"/>
      <c r="Q9" s="3"/>
      <c r="R9" s="5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5"/>
      <c r="AJ9" s="3"/>
      <c r="AK9" s="3"/>
      <c r="AL9" s="5"/>
      <c r="AM9" s="3"/>
      <c r="AN9" s="3"/>
      <c r="AO9" s="3"/>
      <c r="AP9" s="3"/>
      <c r="AQ9" s="3"/>
      <c r="AR9" s="3"/>
      <c r="AS9" s="3"/>
      <c r="AT9" s="3"/>
      <c r="AU9" s="27">
        <f t="shared" si="179"/>
        <v>0</v>
      </c>
      <c r="AV9" s="3"/>
      <c r="AW9" s="3"/>
      <c r="AX9" s="3"/>
      <c r="AY9" s="3"/>
      <c r="AZ9" s="3"/>
      <c r="BA9" s="3"/>
      <c r="BB9" s="3"/>
      <c r="BC9" s="3"/>
      <c r="BD9" s="5"/>
      <c r="BE9" s="3"/>
      <c r="BF9" s="3"/>
      <c r="BG9" s="3"/>
      <c r="BH9" s="3"/>
      <c r="BI9" s="5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5"/>
      <c r="CA9" s="3"/>
      <c r="CB9" s="3"/>
      <c r="CC9" s="5"/>
      <c r="CD9" s="3"/>
      <c r="CE9" s="3"/>
      <c r="CF9" s="3"/>
      <c r="CG9" s="3"/>
      <c r="CH9" s="3"/>
      <c r="CI9" s="3"/>
      <c r="CJ9" s="3"/>
      <c r="CK9" s="3"/>
      <c r="CL9" s="27">
        <f t="shared" si="180"/>
        <v>52480.9</v>
      </c>
      <c r="CM9" s="3"/>
      <c r="CN9" s="3"/>
      <c r="CO9" s="3"/>
      <c r="CP9" s="3"/>
      <c r="CQ9" s="3"/>
      <c r="CR9" s="3"/>
      <c r="CS9" s="3"/>
      <c r="CT9" s="3"/>
      <c r="CU9" s="5"/>
      <c r="CV9" s="3"/>
      <c r="CW9" s="3"/>
      <c r="CX9" s="3"/>
      <c r="CY9" s="3"/>
      <c r="CZ9" s="5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5"/>
      <c r="DS9" s="3"/>
      <c r="DT9" s="3"/>
      <c r="DU9" s="5"/>
      <c r="DV9" s="3"/>
      <c r="DW9" s="3"/>
      <c r="DX9" s="3"/>
      <c r="DY9" s="3">
        <v>46652</v>
      </c>
      <c r="DZ9" s="3"/>
      <c r="EA9" s="3"/>
      <c r="EB9" s="3">
        <v>5828.9</v>
      </c>
      <c r="EC9" s="5"/>
      <c r="ED9" s="3"/>
      <c r="EE9" s="27">
        <f t="shared" si="181"/>
        <v>1159.7</v>
      </c>
      <c r="EF9" s="3"/>
      <c r="EG9" s="3"/>
      <c r="EH9" s="3"/>
      <c r="EI9" s="3"/>
      <c r="EJ9" s="3"/>
      <c r="EK9" s="3"/>
      <c r="EL9" s="3"/>
      <c r="EM9" s="3"/>
      <c r="EN9" s="5"/>
      <c r="EO9" s="3"/>
      <c r="EP9" s="3"/>
      <c r="EQ9" s="3"/>
      <c r="ER9" s="3"/>
      <c r="ES9" s="5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5"/>
      <c r="FL9" s="3"/>
      <c r="FM9" s="3"/>
      <c r="FN9" s="5"/>
      <c r="FO9" s="3"/>
      <c r="FP9" s="3"/>
      <c r="FQ9" s="3"/>
      <c r="FR9" s="3"/>
      <c r="FS9" s="3"/>
      <c r="FT9" s="3"/>
      <c r="FU9" s="3">
        <v>1159.7</v>
      </c>
      <c r="FV9" s="5"/>
      <c r="FW9" s="3"/>
      <c r="FX9" s="27">
        <f t="shared" si="182"/>
        <v>1209.5</v>
      </c>
      <c r="FY9" s="3"/>
      <c r="FZ9" s="3"/>
      <c r="GA9" s="3"/>
      <c r="GB9" s="3"/>
      <c r="GC9" s="3"/>
      <c r="GD9" s="3"/>
      <c r="GE9" s="3"/>
      <c r="GF9" s="3"/>
      <c r="GG9" s="5"/>
      <c r="GH9" s="3"/>
      <c r="GI9" s="3"/>
      <c r="GJ9" s="3"/>
      <c r="GK9" s="3"/>
      <c r="GL9" s="5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5"/>
      <c r="HE9" s="3"/>
      <c r="HF9" s="3"/>
      <c r="HG9" s="5"/>
      <c r="HH9" s="3"/>
      <c r="HI9" s="3"/>
      <c r="HJ9" s="3"/>
      <c r="HK9" s="3"/>
      <c r="HL9" s="3"/>
      <c r="HM9" s="3"/>
      <c r="HN9" s="3">
        <v>1209.5</v>
      </c>
      <c r="HO9" s="5"/>
      <c r="HP9" s="3"/>
    </row>
    <row r="10" spans="1:224" s="8" customFormat="1" ht="48" customHeight="1" x14ac:dyDescent="0.25">
      <c r="A10" s="131">
        <v>1080</v>
      </c>
      <c r="B10" s="6"/>
      <c r="C10" s="29" t="s">
        <v>138</v>
      </c>
      <c r="D10" s="52">
        <f t="shared" ref="D10:AT10" si="183">D12</f>
        <v>0</v>
      </c>
      <c r="E10" s="27">
        <f t="shared" si="183"/>
        <v>0</v>
      </c>
      <c r="F10" s="27">
        <f t="shared" si="183"/>
        <v>0</v>
      </c>
      <c r="G10" s="27">
        <f t="shared" si="183"/>
        <v>0</v>
      </c>
      <c r="H10" s="27">
        <f t="shared" si="183"/>
        <v>0</v>
      </c>
      <c r="I10" s="27">
        <f t="shared" si="183"/>
        <v>0</v>
      </c>
      <c r="J10" s="27">
        <f t="shared" si="183"/>
        <v>0</v>
      </c>
      <c r="K10" s="27">
        <f t="shared" si="183"/>
        <v>0</v>
      </c>
      <c r="L10" s="27">
        <f t="shared" si="183"/>
        <v>0</v>
      </c>
      <c r="M10" s="27">
        <f t="shared" si="183"/>
        <v>0</v>
      </c>
      <c r="N10" s="27">
        <f t="shared" si="183"/>
        <v>0</v>
      </c>
      <c r="O10" s="27">
        <f t="shared" si="183"/>
        <v>0</v>
      </c>
      <c r="P10" s="27">
        <f t="shared" si="183"/>
        <v>0</v>
      </c>
      <c r="Q10" s="27">
        <f t="shared" si="183"/>
        <v>0</v>
      </c>
      <c r="R10" s="27">
        <f t="shared" si="183"/>
        <v>0</v>
      </c>
      <c r="S10" s="27">
        <f t="shared" si="183"/>
        <v>0</v>
      </c>
      <c r="T10" s="27">
        <f t="shared" si="183"/>
        <v>0</v>
      </c>
      <c r="U10" s="27">
        <f t="shared" si="183"/>
        <v>0</v>
      </c>
      <c r="V10" s="27">
        <f t="shared" si="183"/>
        <v>0</v>
      </c>
      <c r="W10" s="27">
        <f t="shared" si="183"/>
        <v>0</v>
      </c>
      <c r="X10" s="27">
        <f t="shared" si="183"/>
        <v>0</v>
      </c>
      <c r="Y10" s="27">
        <f t="shared" si="183"/>
        <v>0</v>
      </c>
      <c r="Z10" s="27">
        <f t="shared" si="183"/>
        <v>0</v>
      </c>
      <c r="AA10" s="27">
        <f t="shared" si="183"/>
        <v>0</v>
      </c>
      <c r="AB10" s="27">
        <f t="shared" si="183"/>
        <v>0</v>
      </c>
      <c r="AC10" s="27">
        <f t="shared" si="183"/>
        <v>0</v>
      </c>
      <c r="AD10" s="27">
        <f t="shared" si="183"/>
        <v>0</v>
      </c>
      <c r="AE10" s="27">
        <f t="shared" si="183"/>
        <v>0</v>
      </c>
      <c r="AF10" s="27">
        <f t="shared" si="183"/>
        <v>0</v>
      </c>
      <c r="AG10" s="27">
        <f t="shared" si="183"/>
        <v>0</v>
      </c>
      <c r="AH10" s="27">
        <f t="shared" si="183"/>
        <v>0</v>
      </c>
      <c r="AI10" s="27">
        <f t="shared" si="183"/>
        <v>0</v>
      </c>
      <c r="AJ10" s="27">
        <f t="shared" si="183"/>
        <v>0</v>
      </c>
      <c r="AK10" s="27">
        <f t="shared" si="183"/>
        <v>0</v>
      </c>
      <c r="AL10" s="27">
        <f t="shared" si="183"/>
        <v>0</v>
      </c>
      <c r="AM10" s="27">
        <f t="shared" si="183"/>
        <v>0</v>
      </c>
      <c r="AN10" s="27">
        <f t="shared" si="183"/>
        <v>0</v>
      </c>
      <c r="AO10" s="27">
        <f t="shared" si="183"/>
        <v>0</v>
      </c>
      <c r="AP10" s="27">
        <f t="shared" si="183"/>
        <v>0</v>
      </c>
      <c r="AQ10" s="27">
        <f t="shared" si="183"/>
        <v>0</v>
      </c>
      <c r="AR10" s="27">
        <f t="shared" si="183"/>
        <v>0</v>
      </c>
      <c r="AS10" s="27">
        <f t="shared" si="183"/>
        <v>0</v>
      </c>
      <c r="AT10" s="27">
        <f t="shared" si="183"/>
        <v>0</v>
      </c>
      <c r="AU10" s="27">
        <f>AU11+AU12+AU13</f>
        <v>803673.1</v>
      </c>
      <c r="AV10" s="27">
        <f t="shared" ref="AV10:CK10" si="184">AV12</f>
        <v>76219</v>
      </c>
      <c r="AW10" s="27">
        <f t="shared" si="184"/>
        <v>22865.7</v>
      </c>
      <c r="AX10" s="27">
        <f t="shared" si="184"/>
        <v>0</v>
      </c>
      <c r="AY10" s="27">
        <f t="shared" si="184"/>
        <v>3190</v>
      </c>
      <c r="AZ10" s="27">
        <f t="shared" si="184"/>
        <v>256.7</v>
      </c>
      <c r="BA10" s="27">
        <f t="shared" si="184"/>
        <v>8800</v>
      </c>
      <c r="BB10" s="27">
        <f t="shared" si="184"/>
        <v>0</v>
      </c>
      <c r="BC10" s="27">
        <f t="shared" si="184"/>
        <v>0</v>
      </c>
      <c r="BD10" s="27">
        <f t="shared" si="184"/>
        <v>0</v>
      </c>
      <c r="BE10" s="27">
        <f t="shared" si="184"/>
        <v>0</v>
      </c>
      <c r="BF10" s="27">
        <f t="shared" si="184"/>
        <v>0</v>
      </c>
      <c r="BG10" s="27">
        <f t="shared" si="184"/>
        <v>0</v>
      </c>
      <c r="BH10" s="27">
        <f t="shared" si="184"/>
        <v>0</v>
      </c>
      <c r="BI10" s="27">
        <f t="shared" si="184"/>
        <v>0</v>
      </c>
      <c r="BJ10" s="27">
        <f t="shared" si="184"/>
        <v>0</v>
      </c>
      <c r="BK10" s="27">
        <f t="shared" si="184"/>
        <v>0</v>
      </c>
      <c r="BL10" s="27">
        <f t="shared" si="184"/>
        <v>0</v>
      </c>
      <c r="BM10" s="27">
        <f t="shared" si="184"/>
        <v>0</v>
      </c>
      <c r="BN10" s="27">
        <f t="shared" si="184"/>
        <v>0</v>
      </c>
      <c r="BO10" s="27">
        <f t="shared" si="184"/>
        <v>0</v>
      </c>
      <c r="BP10" s="27">
        <f t="shared" si="184"/>
        <v>0</v>
      </c>
      <c r="BQ10" s="27">
        <f t="shared" si="184"/>
        <v>0</v>
      </c>
      <c r="BR10" s="27">
        <f t="shared" si="184"/>
        <v>1844.3</v>
      </c>
      <c r="BS10" s="27">
        <f t="shared" si="184"/>
        <v>325.8</v>
      </c>
      <c r="BT10" s="27">
        <f t="shared" si="184"/>
        <v>0</v>
      </c>
      <c r="BU10" s="27">
        <f t="shared" si="184"/>
        <v>101.9</v>
      </c>
      <c r="BV10" s="27">
        <f t="shared" si="184"/>
        <v>157.69999999999999</v>
      </c>
      <c r="BW10" s="27">
        <f t="shared" si="184"/>
        <v>0</v>
      </c>
      <c r="BX10" s="27">
        <f t="shared" si="184"/>
        <v>0</v>
      </c>
      <c r="BY10" s="27">
        <f t="shared" si="184"/>
        <v>0</v>
      </c>
      <c r="BZ10" s="27">
        <f t="shared" si="184"/>
        <v>0</v>
      </c>
      <c r="CA10" s="27">
        <f t="shared" si="184"/>
        <v>0</v>
      </c>
      <c r="CB10" s="27">
        <f t="shared" si="184"/>
        <v>0</v>
      </c>
      <c r="CC10" s="27">
        <f t="shared" si="184"/>
        <v>0</v>
      </c>
      <c r="CD10" s="27">
        <f t="shared" si="184"/>
        <v>0</v>
      </c>
      <c r="CE10" s="27">
        <f t="shared" si="184"/>
        <v>0</v>
      </c>
      <c r="CF10" s="27">
        <f t="shared" si="184"/>
        <v>0</v>
      </c>
      <c r="CG10" s="27">
        <f t="shared" si="184"/>
        <v>0</v>
      </c>
      <c r="CH10" s="27">
        <f t="shared" si="184"/>
        <v>0</v>
      </c>
      <c r="CI10" s="27">
        <f t="shared" si="184"/>
        <v>0</v>
      </c>
      <c r="CJ10" s="27">
        <f t="shared" si="184"/>
        <v>0</v>
      </c>
      <c r="CK10" s="27">
        <f t="shared" si="184"/>
        <v>0</v>
      </c>
      <c r="CL10" s="27">
        <f>CL12+CL11+CL13</f>
        <v>1705803.6</v>
      </c>
      <c r="CM10" s="27">
        <f t="shared" ref="CM10:ED10" si="185">CM12+CM11+CM13</f>
        <v>1120984.1000000001</v>
      </c>
      <c r="CN10" s="27">
        <f t="shared" si="185"/>
        <v>310149.7</v>
      </c>
      <c r="CO10" s="27">
        <f t="shared" si="185"/>
        <v>26145.4</v>
      </c>
      <c r="CP10" s="27">
        <f t="shared" si="185"/>
        <v>54810</v>
      </c>
      <c r="CQ10" s="27">
        <f t="shared" si="185"/>
        <v>4410</v>
      </c>
      <c r="CR10" s="27">
        <f t="shared" si="185"/>
        <v>151200</v>
      </c>
      <c r="CS10" s="27">
        <f t="shared" si="185"/>
        <v>0</v>
      </c>
      <c r="CT10" s="27">
        <f t="shared" si="185"/>
        <v>0</v>
      </c>
      <c r="CU10" s="27">
        <f t="shared" si="185"/>
        <v>0</v>
      </c>
      <c r="CV10" s="27">
        <f t="shared" si="185"/>
        <v>0</v>
      </c>
      <c r="CW10" s="27">
        <f t="shared" si="185"/>
        <v>0</v>
      </c>
      <c r="CX10" s="27">
        <f t="shared" si="185"/>
        <v>0</v>
      </c>
      <c r="CY10" s="27">
        <f t="shared" si="185"/>
        <v>0</v>
      </c>
      <c r="CZ10" s="27">
        <f t="shared" si="185"/>
        <v>0</v>
      </c>
      <c r="DA10" s="27">
        <f t="shared" si="185"/>
        <v>0</v>
      </c>
      <c r="DB10" s="27">
        <f t="shared" si="185"/>
        <v>0</v>
      </c>
      <c r="DC10" s="27">
        <f t="shared" si="185"/>
        <v>0</v>
      </c>
      <c r="DD10" s="27">
        <f t="shared" si="185"/>
        <v>0</v>
      </c>
      <c r="DE10" s="27">
        <f t="shared" si="185"/>
        <v>0</v>
      </c>
      <c r="DF10" s="27">
        <f t="shared" si="185"/>
        <v>0</v>
      </c>
      <c r="DG10" s="27">
        <f t="shared" si="185"/>
        <v>0</v>
      </c>
      <c r="DH10" s="27">
        <f t="shared" si="185"/>
        <v>0</v>
      </c>
      <c r="DI10" s="27">
        <f t="shared" si="185"/>
        <v>31689</v>
      </c>
      <c r="DJ10" s="27">
        <f t="shared" si="185"/>
        <v>0</v>
      </c>
      <c r="DK10" s="27">
        <f t="shared" si="185"/>
        <v>1955</v>
      </c>
      <c r="DL10" s="27">
        <f t="shared" si="185"/>
        <v>0</v>
      </c>
      <c r="DM10" s="27">
        <f t="shared" si="185"/>
        <v>1751.3999999999999</v>
      </c>
      <c r="DN10" s="27">
        <f t="shared" si="185"/>
        <v>2709</v>
      </c>
      <c r="DO10" s="27">
        <f t="shared" si="185"/>
        <v>0</v>
      </c>
      <c r="DP10" s="27">
        <f t="shared" si="185"/>
        <v>0</v>
      </c>
      <c r="DQ10" s="27">
        <f t="shared" si="185"/>
        <v>0</v>
      </c>
      <c r="DR10" s="27">
        <f t="shared" si="185"/>
        <v>0</v>
      </c>
      <c r="DS10" s="27">
        <f t="shared" si="185"/>
        <v>0</v>
      </c>
      <c r="DT10" s="27">
        <f t="shared" si="185"/>
        <v>0</v>
      </c>
      <c r="DU10" s="27">
        <f t="shared" si="185"/>
        <v>0</v>
      </c>
      <c r="DV10" s="27">
        <f t="shared" si="185"/>
        <v>0</v>
      </c>
      <c r="DW10" s="27">
        <f t="shared" si="185"/>
        <v>0</v>
      </c>
      <c r="DX10" s="27">
        <f t="shared" si="185"/>
        <v>0</v>
      </c>
      <c r="DY10" s="27">
        <f t="shared" si="185"/>
        <v>0</v>
      </c>
      <c r="DZ10" s="27">
        <f t="shared" si="185"/>
        <v>0</v>
      </c>
      <c r="EA10" s="27">
        <f t="shared" si="185"/>
        <v>0</v>
      </c>
      <c r="EB10" s="27">
        <f t="shared" si="185"/>
        <v>0</v>
      </c>
      <c r="EC10" s="27">
        <f t="shared" si="185"/>
        <v>0</v>
      </c>
      <c r="ED10" s="27">
        <f t="shared" si="185"/>
        <v>0</v>
      </c>
      <c r="EE10" s="27">
        <f t="shared" ref="EE10" si="186">EE12+EE11+EE13</f>
        <v>1705803.6</v>
      </c>
      <c r="EF10" s="27">
        <f t="shared" ref="EF10" si="187">EF12+EF11+EF13</f>
        <v>1120984.1000000001</v>
      </c>
      <c r="EG10" s="27">
        <f t="shared" ref="EG10" si="188">EG12+EG11+EG13</f>
        <v>310149.7</v>
      </c>
      <c r="EH10" s="27">
        <f t="shared" ref="EH10" si="189">EH12+EH11+EH13</f>
        <v>26145.4</v>
      </c>
      <c r="EI10" s="27">
        <f t="shared" ref="EI10" si="190">EI12+EI11+EI13</f>
        <v>54810</v>
      </c>
      <c r="EJ10" s="27">
        <f t="shared" ref="EJ10" si="191">EJ12+EJ11+EJ13</f>
        <v>4410</v>
      </c>
      <c r="EK10" s="27">
        <f t="shared" ref="EK10" si="192">EK12+EK11+EK13</f>
        <v>151200</v>
      </c>
      <c r="EL10" s="27">
        <f t="shared" ref="EL10" si="193">EL12+EL11+EL13</f>
        <v>0</v>
      </c>
      <c r="EM10" s="27">
        <f t="shared" ref="EM10" si="194">EM12+EM11+EM13</f>
        <v>0</v>
      </c>
      <c r="EN10" s="27">
        <f t="shared" ref="EN10" si="195">EN12+EN11+EN13</f>
        <v>0</v>
      </c>
      <c r="EO10" s="27">
        <f t="shared" ref="EO10" si="196">EO12+EO11+EO13</f>
        <v>0</v>
      </c>
      <c r="EP10" s="27">
        <f t="shared" ref="EP10" si="197">EP12+EP11+EP13</f>
        <v>0</v>
      </c>
      <c r="EQ10" s="27">
        <f t="shared" ref="EQ10" si="198">EQ12+EQ11+EQ13</f>
        <v>0</v>
      </c>
      <c r="ER10" s="27">
        <f t="shared" ref="ER10" si="199">ER12+ER11+ER13</f>
        <v>0</v>
      </c>
      <c r="ES10" s="27">
        <f t="shared" ref="ES10" si="200">ES12+ES11+ES13</f>
        <v>0</v>
      </c>
      <c r="ET10" s="27">
        <f t="shared" ref="ET10" si="201">ET12+ET11+ET13</f>
        <v>0</v>
      </c>
      <c r="EU10" s="27">
        <f t="shared" ref="EU10" si="202">EU12+EU11+EU13</f>
        <v>0</v>
      </c>
      <c r="EV10" s="27">
        <f t="shared" ref="EV10" si="203">EV12+EV11+EV13</f>
        <v>0</v>
      </c>
      <c r="EW10" s="27">
        <f t="shared" ref="EW10" si="204">EW12+EW11+EW13</f>
        <v>0</v>
      </c>
      <c r="EX10" s="27">
        <f t="shared" ref="EX10" si="205">EX12+EX11+EX13</f>
        <v>0</v>
      </c>
      <c r="EY10" s="27">
        <f t="shared" ref="EY10" si="206">EY12+EY11+EY13</f>
        <v>0</v>
      </c>
      <c r="EZ10" s="27">
        <f t="shared" ref="EZ10" si="207">EZ12+EZ11+EZ13</f>
        <v>0</v>
      </c>
      <c r="FA10" s="27">
        <f t="shared" ref="FA10" si="208">FA12+FA11+FA13</f>
        <v>0</v>
      </c>
      <c r="FB10" s="27">
        <f t="shared" ref="FB10" si="209">FB12+FB11+FB13</f>
        <v>31689</v>
      </c>
      <c r="FC10" s="27">
        <f t="shared" ref="FC10" si="210">FC12+FC11+FC13</f>
        <v>0</v>
      </c>
      <c r="FD10" s="27">
        <f t="shared" ref="FD10" si="211">FD12+FD11+FD13</f>
        <v>1955</v>
      </c>
      <c r="FE10" s="27">
        <f t="shared" ref="FE10" si="212">FE12+FE11+FE13</f>
        <v>0</v>
      </c>
      <c r="FF10" s="27">
        <f t="shared" ref="FF10" si="213">FF12+FF11+FF13</f>
        <v>1751.3999999999999</v>
      </c>
      <c r="FG10" s="27">
        <f t="shared" ref="FG10" si="214">FG12+FG11+FG13</f>
        <v>2709</v>
      </c>
      <c r="FH10" s="27">
        <f t="shared" ref="FH10" si="215">FH12+FH11+FH13</f>
        <v>0</v>
      </c>
      <c r="FI10" s="27">
        <f t="shared" ref="FI10" si="216">FI12+FI11+FI13</f>
        <v>0</v>
      </c>
      <c r="FJ10" s="27">
        <f t="shared" ref="FJ10" si="217">FJ12+FJ11+FJ13</f>
        <v>0</v>
      </c>
      <c r="FK10" s="27">
        <f t="shared" ref="FK10" si="218">FK12+FK11+FK13</f>
        <v>0</v>
      </c>
      <c r="FL10" s="27">
        <f t="shared" ref="FL10" si="219">FL12+FL11+FL13</f>
        <v>0</v>
      </c>
      <c r="FM10" s="27">
        <f t="shared" ref="FM10" si="220">FM12+FM11+FM13</f>
        <v>0</v>
      </c>
      <c r="FN10" s="27">
        <f t="shared" ref="FN10" si="221">FN12+FN11+FN13</f>
        <v>0</v>
      </c>
      <c r="FO10" s="27">
        <f t="shared" ref="FO10" si="222">FO12+FO11+FO13</f>
        <v>0</v>
      </c>
      <c r="FP10" s="27">
        <f t="shared" ref="FP10" si="223">FP12+FP11+FP13</f>
        <v>0</v>
      </c>
      <c r="FQ10" s="27">
        <f t="shared" ref="FQ10" si="224">FQ12+FQ11+FQ13</f>
        <v>0</v>
      </c>
      <c r="FR10" s="27">
        <f t="shared" ref="FR10" si="225">FR12+FR11+FR13</f>
        <v>0</v>
      </c>
      <c r="FS10" s="27">
        <f t="shared" ref="FS10" si="226">FS12+FS11+FS13</f>
        <v>0</v>
      </c>
      <c r="FT10" s="27">
        <f t="shared" ref="FT10" si="227">FT12+FT11+FT13</f>
        <v>0</v>
      </c>
      <c r="FU10" s="27">
        <f t="shared" ref="FU10" si="228">FU12+FU11+FU13</f>
        <v>0</v>
      </c>
      <c r="FV10" s="27">
        <f t="shared" ref="FV10" si="229">FV12+FV11+FV13</f>
        <v>0</v>
      </c>
      <c r="FW10" s="27">
        <f t="shared" ref="FW10" si="230">FW12+FW11+FW13</f>
        <v>0</v>
      </c>
      <c r="FX10" s="27">
        <f t="shared" ref="FX10" si="231">FX12+FX11+FX13</f>
        <v>1705803.6</v>
      </c>
      <c r="FY10" s="27">
        <f t="shared" ref="FY10" si="232">FY12+FY11+FY13</f>
        <v>1120984.1000000001</v>
      </c>
      <c r="FZ10" s="27">
        <f t="shared" ref="FZ10" si="233">FZ12+FZ11+FZ13</f>
        <v>310149.7</v>
      </c>
      <c r="GA10" s="27">
        <f t="shared" ref="GA10" si="234">GA12+GA11+GA13</f>
        <v>26145.4</v>
      </c>
      <c r="GB10" s="27">
        <f t="shared" ref="GB10" si="235">GB12+GB11+GB13</f>
        <v>54810</v>
      </c>
      <c r="GC10" s="27">
        <f t="shared" ref="GC10" si="236">GC12+GC11+GC13</f>
        <v>4410</v>
      </c>
      <c r="GD10" s="27">
        <f t="shared" ref="GD10" si="237">GD12+GD11+GD13</f>
        <v>151200</v>
      </c>
      <c r="GE10" s="27">
        <f t="shared" ref="GE10" si="238">GE12+GE11+GE13</f>
        <v>0</v>
      </c>
      <c r="GF10" s="27">
        <f t="shared" ref="GF10" si="239">GF12+GF11+GF13</f>
        <v>0</v>
      </c>
      <c r="GG10" s="27">
        <f t="shared" ref="GG10" si="240">GG12+GG11+GG13</f>
        <v>0</v>
      </c>
      <c r="GH10" s="27">
        <f t="shared" ref="GH10" si="241">GH12+GH11+GH13</f>
        <v>0</v>
      </c>
      <c r="GI10" s="27">
        <f t="shared" ref="GI10" si="242">GI12+GI11+GI13</f>
        <v>0</v>
      </c>
      <c r="GJ10" s="27">
        <f t="shared" ref="GJ10" si="243">GJ12+GJ11+GJ13</f>
        <v>0</v>
      </c>
      <c r="GK10" s="27">
        <f t="shared" ref="GK10" si="244">GK12+GK11+GK13</f>
        <v>0</v>
      </c>
      <c r="GL10" s="27">
        <f t="shared" ref="GL10" si="245">GL12+GL11+GL13</f>
        <v>0</v>
      </c>
      <c r="GM10" s="27">
        <f t="shared" ref="GM10" si="246">GM12+GM11+GM13</f>
        <v>0</v>
      </c>
      <c r="GN10" s="27">
        <f t="shared" ref="GN10" si="247">GN12+GN11+GN13</f>
        <v>0</v>
      </c>
      <c r="GO10" s="27">
        <f t="shared" ref="GO10" si="248">GO12+GO11+GO13</f>
        <v>0</v>
      </c>
      <c r="GP10" s="27">
        <f t="shared" ref="GP10" si="249">GP12+GP11+GP13</f>
        <v>0</v>
      </c>
      <c r="GQ10" s="27">
        <f t="shared" ref="GQ10" si="250">GQ12+GQ11+GQ13</f>
        <v>0</v>
      </c>
      <c r="GR10" s="27">
        <f t="shared" ref="GR10" si="251">GR12+GR11+GR13</f>
        <v>0</v>
      </c>
      <c r="GS10" s="27">
        <f t="shared" ref="GS10" si="252">GS12+GS11+GS13</f>
        <v>0</v>
      </c>
      <c r="GT10" s="27">
        <f t="shared" ref="GT10" si="253">GT12+GT11+GT13</f>
        <v>0</v>
      </c>
      <c r="GU10" s="27">
        <f t="shared" ref="GU10" si="254">GU12+GU11+GU13</f>
        <v>31689</v>
      </c>
      <c r="GV10" s="27">
        <f t="shared" ref="GV10" si="255">GV12+GV11+GV13</f>
        <v>0</v>
      </c>
      <c r="GW10" s="27">
        <f t="shared" ref="GW10" si="256">GW12+GW11+GW13</f>
        <v>1955</v>
      </c>
      <c r="GX10" s="27">
        <f t="shared" ref="GX10" si="257">GX12+GX11+GX13</f>
        <v>0</v>
      </c>
      <c r="GY10" s="27">
        <f t="shared" ref="GY10" si="258">GY12+GY11+GY13</f>
        <v>1751.3999999999999</v>
      </c>
      <c r="GZ10" s="27">
        <f t="shared" ref="GZ10" si="259">GZ12+GZ11+GZ13</f>
        <v>2709</v>
      </c>
      <c r="HA10" s="27">
        <f t="shared" ref="HA10" si="260">HA12+HA11+HA13</f>
        <v>0</v>
      </c>
      <c r="HB10" s="27">
        <f t="shared" ref="HB10" si="261">HB12+HB11+HB13</f>
        <v>0</v>
      </c>
      <c r="HC10" s="27">
        <f t="shared" ref="HC10" si="262">HC12+HC11+HC13</f>
        <v>0</v>
      </c>
      <c r="HD10" s="27">
        <f t="shared" ref="HD10" si="263">HD12+HD11+HD13</f>
        <v>0</v>
      </c>
      <c r="HE10" s="27">
        <f t="shared" ref="HE10" si="264">HE12+HE11+HE13</f>
        <v>0</v>
      </c>
      <c r="HF10" s="27">
        <f t="shared" ref="HF10" si="265">HF12+HF11+HF13</f>
        <v>0</v>
      </c>
      <c r="HG10" s="27">
        <f t="shared" ref="HG10" si="266">HG12+HG11+HG13</f>
        <v>0</v>
      </c>
      <c r="HH10" s="27">
        <f t="shared" ref="HH10" si="267">HH12+HH11+HH13</f>
        <v>0</v>
      </c>
      <c r="HI10" s="27">
        <f t="shared" ref="HI10" si="268">HI12+HI11+HI13</f>
        <v>0</v>
      </c>
      <c r="HJ10" s="27">
        <f t="shared" ref="HJ10" si="269">HJ12+HJ11+HJ13</f>
        <v>0</v>
      </c>
      <c r="HK10" s="27">
        <f t="shared" ref="HK10" si="270">HK12+HK11+HK13</f>
        <v>0</v>
      </c>
      <c r="HL10" s="27">
        <f t="shared" ref="HL10" si="271">HL12+HL11+HL13</f>
        <v>0</v>
      </c>
      <c r="HM10" s="27">
        <f t="shared" ref="HM10" si="272">HM12+HM11+HM13</f>
        <v>0</v>
      </c>
      <c r="HN10" s="27">
        <f t="shared" ref="HN10" si="273">HN12+HN11+HN13</f>
        <v>0</v>
      </c>
      <c r="HO10" s="27">
        <f t="shared" ref="HO10" si="274">HO12+HO11+HO13</f>
        <v>0</v>
      </c>
      <c r="HP10" s="27">
        <f t="shared" ref="HP10" si="275">HP12+HP11+HP13</f>
        <v>0</v>
      </c>
    </row>
    <row r="11" spans="1:224" s="8" customFormat="1" ht="84.75" customHeight="1" x14ac:dyDescent="0.25">
      <c r="A11" s="133"/>
      <c r="B11" s="6">
        <v>11001</v>
      </c>
      <c r="C11" s="119" t="s">
        <v>142</v>
      </c>
      <c r="D11" s="52">
        <f t="shared" ref="D11:D13" si="276">SUM(E11:AT11)</f>
        <v>0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27">
        <f t="shared" ref="AU11:AU13" si="277">SUM(AV11:CK11)</f>
        <v>576031.9</v>
      </c>
      <c r="AV11" s="120">
        <v>369340</v>
      </c>
      <c r="AW11" s="120">
        <v>95550.5</v>
      </c>
      <c r="AX11" s="120">
        <v>15251.5</v>
      </c>
      <c r="AY11" s="120">
        <v>21315</v>
      </c>
      <c r="AZ11" s="120">
        <v>1715</v>
      </c>
      <c r="BA11" s="120">
        <v>58800</v>
      </c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>
        <v>12325.3</v>
      </c>
      <c r="BS11" s="120"/>
      <c r="BT11" s="120"/>
      <c r="BU11" s="120">
        <v>681.1</v>
      </c>
      <c r="BV11" s="120">
        <v>1053.5</v>
      </c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27">
        <f t="shared" ref="CL11:CL13" si="278">SUM(CM11:ED11)</f>
        <v>987480.10000000009</v>
      </c>
      <c r="CM11" s="120">
        <v>633154.30000000005</v>
      </c>
      <c r="CN11" s="120">
        <v>163800.79999999999</v>
      </c>
      <c r="CO11" s="120">
        <v>26145.4</v>
      </c>
      <c r="CP11" s="120">
        <v>36540</v>
      </c>
      <c r="CQ11" s="120">
        <v>2940</v>
      </c>
      <c r="CR11" s="120">
        <v>100800</v>
      </c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>
        <v>21126</v>
      </c>
      <c r="DJ11" s="120"/>
      <c r="DK11" s="120"/>
      <c r="DL11" s="120"/>
      <c r="DM11" s="120">
        <v>1167.5999999999999</v>
      </c>
      <c r="DN11" s="120">
        <v>1806</v>
      </c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27">
        <f t="shared" ref="EE11:EE13" si="279">SUM(EF11:FW11)</f>
        <v>987480.10000000009</v>
      </c>
      <c r="EF11" s="120">
        <v>633154.30000000005</v>
      </c>
      <c r="EG11" s="120">
        <v>163800.79999999999</v>
      </c>
      <c r="EH11" s="120">
        <v>26145.4</v>
      </c>
      <c r="EI11" s="120">
        <v>36540</v>
      </c>
      <c r="EJ11" s="120">
        <v>2940</v>
      </c>
      <c r="EK11" s="120">
        <v>100800</v>
      </c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>
        <v>21126</v>
      </c>
      <c r="FC11" s="120"/>
      <c r="FD11" s="120"/>
      <c r="FE11" s="120"/>
      <c r="FF11" s="120">
        <v>1167.5999999999999</v>
      </c>
      <c r="FG11" s="120">
        <v>1806</v>
      </c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27">
        <f t="shared" ref="FX11:FX13" si="280">SUM(FY11:HP11)</f>
        <v>987480.10000000009</v>
      </c>
      <c r="FY11" s="120">
        <v>633154.30000000005</v>
      </c>
      <c r="FZ11" s="120">
        <v>163800.79999999999</v>
      </c>
      <c r="GA11" s="120">
        <v>26145.4</v>
      </c>
      <c r="GB11" s="120">
        <v>36540</v>
      </c>
      <c r="GC11" s="120">
        <v>2940</v>
      </c>
      <c r="GD11" s="120">
        <v>100800</v>
      </c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>
        <v>21126</v>
      </c>
      <c r="GV11" s="120"/>
      <c r="GW11" s="120"/>
      <c r="GX11" s="120"/>
      <c r="GY11" s="120">
        <v>1167.5999999999999</v>
      </c>
      <c r="GZ11" s="120">
        <v>1806</v>
      </c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</row>
    <row r="12" spans="1:224" s="8" customFormat="1" ht="66" customHeight="1" x14ac:dyDescent="0.25">
      <c r="A12" s="132"/>
      <c r="B12" s="103">
        <v>11019</v>
      </c>
      <c r="C12" s="119" t="s">
        <v>139</v>
      </c>
      <c r="D12" s="52">
        <f t="shared" si="276"/>
        <v>0</v>
      </c>
      <c r="E12" s="3"/>
      <c r="F12" s="3"/>
      <c r="G12" s="3"/>
      <c r="H12" s="3"/>
      <c r="I12" s="3"/>
      <c r="J12" s="3"/>
      <c r="K12" s="3"/>
      <c r="L12" s="3"/>
      <c r="M12" s="5"/>
      <c r="N12" s="3"/>
      <c r="O12" s="3"/>
      <c r="P12" s="3"/>
      <c r="Q12" s="3"/>
      <c r="R12" s="5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5"/>
      <c r="AJ12" s="3"/>
      <c r="AK12" s="3"/>
      <c r="AL12" s="5"/>
      <c r="AM12" s="3"/>
      <c r="AN12" s="3"/>
      <c r="AO12" s="3"/>
      <c r="AP12" s="3"/>
      <c r="AQ12" s="3"/>
      <c r="AR12" s="7"/>
      <c r="AS12" s="7"/>
      <c r="AT12" s="7"/>
      <c r="AU12" s="27">
        <f t="shared" si="277"/>
        <v>113761.09999999999</v>
      </c>
      <c r="AV12" s="120">
        <v>76219</v>
      </c>
      <c r="AW12" s="3">
        <v>22865.7</v>
      </c>
      <c r="AX12" s="3"/>
      <c r="AY12" s="3">
        <v>3190</v>
      </c>
      <c r="AZ12" s="3">
        <v>256.7</v>
      </c>
      <c r="BA12" s="3">
        <v>8800</v>
      </c>
      <c r="BB12" s="3"/>
      <c r="BC12" s="3"/>
      <c r="BD12" s="5"/>
      <c r="BE12" s="3"/>
      <c r="BF12" s="3"/>
      <c r="BG12" s="3"/>
      <c r="BH12" s="3"/>
      <c r="BI12" s="5"/>
      <c r="BJ12" s="3"/>
      <c r="BK12" s="3"/>
      <c r="BL12" s="3"/>
      <c r="BM12" s="3"/>
      <c r="BN12" s="3"/>
      <c r="BO12" s="3"/>
      <c r="BP12" s="3"/>
      <c r="BQ12" s="3"/>
      <c r="BR12" s="3">
        <v>1844.3</v>
      </c>
      <c r="BS12" s="3">
        <v>325.8</v>
      </c>
      <c r="BT12" s="3"/>
      <c r="BU12" s="3">
        <v>101.9</v>
      </c>
      <c r="BV12" s="3">
        <v>157.69999999999999</v>
      </c>
      <c r="BW12" s="3"/>
      <c r="BX12" s="3"/>
      <c r="BY12" s="3"/>
      <c r="BZ12" s="5"/>
      <c r="CA12" s="3"/>
      <c r="CB12" s="3"/>
      <c r="CC12" s="5"/>
      <c r="CD12" s="3"/>
      <c r="CE12" s="3"/>
      <c r="CF12" s="3"/>
      <c r="CG12" s="3"/>
      <c r="CH12" s="3"/>
      <c r="CI12" s="3"/>
      <c r="CJ12" s="3"/>
      <c r="CK12" s="3"/>
      <c r="CL12" s="27">
        <f t="shared" si="278"/>
        <v>364397.8</v>
      </c>
      <c r="CM12" s="3">
        <v>246437.3</v>
      </c>
      <c r="CN12" s="3">
        <v>73931.199999999997</v>
      </c>
      <c r="CO12" s="3"/>
      <c r="CP12" s="3">
        <v>9570</v>
      </c>
      <c r="CQ12" s="3">
        <v>770</v>
      </c>
      <c r="CR12" s="3">
        <v>26400</v>
      </c>
      <c r="CS12" s="3"/>
      <c r="CT12" s="3"/>
      <c r="CU12" s="5"/>
      <c r="CV12" s="3"/>
      <c r="CW12" s="3"/>
      <c r="CX12" s="3"/>
      <c r="CY12" s="3"/>
      <c r="CZ12" s="5"/>
      <c r="DA12" s="3"/>
      <c r="DB12" s="3"/>
      <c r="DC12" s="3"/>
      <c r="DD12" s="3"/>
      <c r="DE12" s="3"/>
      <c r="DF12" s="3"/>
      <c r="DG12" s="3"/>
      <c r="DH12" s="3"/>
      <c r="DI12" s="3">
        <v>5533</v>
      </c>
      <c r="DJ12" s="3"/>
      <c r="DK12" s="3">
        <v>977.5</v>
      </c>
      <c r="DL12" s="3"/>
      <c r="DM12" s="3">
        <v>305.8</v>
      </c>
      <c r="DN12" s="3">
        <v>473</v>
      </c>
      <c r="DO12" s="3"/>
      <c r="DP12" s="3"/>
      <c r="DQ12" s="3"/>
      <c r="DR12" s="5"/>
      <c r="DS12" s="3"/>
      <c r="DT12" s="3"/>
      <c r="DU12" s="5"/>
      <c r="DV12" s="3"/>
      <c r="DW12" s="3"/>
      <c r="DX12" s="3"/>
      <c r="DY12" s="3"/>
      <c r="DZ12" s="3"/>
      <c r="EA12" s="3"/>
      <c r="EB12" s="3"/>
      <c r="EC12" s="5"/>
      <c r="ED12" s="3"/>
      <c r="EE12" s="27">
        <f t="shared" si="279"/>
        <v>364397.8</v>
      </c>
      <c r="EF12" s="3">
        <v>246437.3</v>
      </c>
      <c r="EG12" s="3">
        <v>73931.199999999997</v>
      </c>
      <c r="EH12" s="3"/>
      <c r="EI12" s="3">
        <v>9570</v>
      </c>
      <c r="EJ12" s="3">
        <v>770</v>
      </c>
      <c r="EK12" s="3">
        <v>26400</v>
      </c>
      <c r="EL12" s="3"/>
      <c r="EM12" s="3"/>
      <c r="EN12" s="5"/>
      <c r="EO12" s="3"/>
      <c r="EP12" s="3"/>
      <c r="EQ12" s="3"/>
      <c r="ER12" s="3"/>
      <c r="ES12" s="5"/>
      <c r="ET12" s="3"/>
      <c r="EU12" s="3"/>
      <c r="EV12" s="3"/>
      <c r="EW12" s="3"/>
      <c r="EX12" s="3"/>
      <c r="EY12" s="3"/>
      <c r="EZ12" s="3"/>
      <c r="FA12" s="3"/>
      <c r="FB12" s="3">
        <v>5533</v>
      </c>
      <c r="FC12" s="3"/>
      <c r="FD12" s="3">
        <v>977.5</v>
      </c>
      <c r="FE12" s="3"/>
      <c r="FF12" s="3">
        <v>305.8</v>
      </c>
      <c r="FG12" s="3">
        <v>473</v>
      </c>
      <c r="FH12" s="3"/>
      <c r="FI12" s="3"/>
      <c r="FJ12" s="3"/>
      <c r="FK12" s="5"/>
      <c r="FL12" s="3"/>
      <c r="FM12" s="3"/>
      <c r="FN12" s="5"/>
      <c r="FO12" s="3"/>
      <c r="FP12" s="3"/>
      <c r="FQ12" s="3"/>
      <c r="FR12" s="3"/>
      <c r="FS12" s="3"/>
      <c r="FT12" s="3"/>
      <c r="FU12" s="3"/>
      <c r="FV12" s="5"/>
      <c r="FW12" s="3"/>
      <c r="FX12" s="27">
        <f t="shared" si="280"/>
        <v>364397.8</v>
      </c>
      <c r="FY12" s="3">
        <v>246437.3</v>
      </c>
      <c r="FZ12" s="3">
        <v>73931.199999999997</v>
      </c>
      <c r="GA12" s="3"/>
      <c r="GB12" s="3">
        <v>9570</v>
      </c>
      <c r="GC12" s="3">
        <v>770</v>
      </c>
      <c r="GD12" s="3">
        <v>26400</v>
      </c>
      <c r="GE12" s="3"/>
      <c r="GF12" s="3"/>
      <c r="GG12" s="5"/>
      <c r="GH12" s="3"/>
      <c r="GI12" s="3"/>
      <c r="GJ12" s="3"/>
      <c r="GK12" s="3"/>
      <c r="GL12" s="5"/>
      <c r="GM12" s="3"/>
      <c r="GN12" s="3"/>
      <c r="GO12" s="3"/>
      <c r="GP12" s="3"/>
      <c r="GQ12" s="3"/>
      <c r="GR12" s="3"/>
      <c r="GS12" s="3"/>
      <c r="GT12" s="3"/>
      <c r="GU12" s="3">
        <v>5533</v>
      </c>
      <c r="GV12" s="3"/>
      <c r="GW12" s="3">
        <v>977.5</v>
      </c>
      <c r="GX12" s="3"/>
      <c r="GY12" s="3">
        <v>305.8</v>
      </c>
      <c r="GZ12" s="3">
        <v>473</v>
      </c>
      <c r="HA12" s="3"/>
      <c r="HB12" s="3"/>
      <c r="HC12" s="3"/>
      <c r="HD12" s="5"/>
      <c r="HE12" s="3"/>
      <c r="HF12" s="3"/>
      <c r="HG12" s="5"/>
      <c r="HH12" s="3"/>
      <c r="HI12" s="3"/>
      <c r="HJ12" s="3"/>
      <c r="HK12" s="3"/>
      <c r="HL12" s="3"/>
      <c r="HM12" s="3"/>
      <c r="HN12" s="3"/>
      <c r="HO12" s="5"/>
      <c r="HP12" s="3"/>
    </row>
    <row r="13" spans="1:224" s="8" customFormat="1" ht="66" customHeight="1" x14ac:dyDescent="0.25">
      <c r="A13" s="117"/>
      <c r="B13" s="103">
        <v>11020</v>
      </c>
      <c r="C13" s="119" t="s">
        <v>143</v>
      </c>
      <c r="D13" s="52">
        <f t="shared" si="276"/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120"/>
      <c r="AS13" s="120"/>
      <c r="AT13" s="120"/>
      <c r="AU13" s="27">
        <f t="shared" si="277"/>
        <v>113880.1</v>
      </c>
      <c r="AV13" s="120">
        <v>77314.100000000006</v>
      </c>
      <c r="AW13" s="5">
        <v>23194.2</v>
      </c>
      <c r="AX13" s="5"/>
      <c r="AY13" s="5">
        <v>2900</v>
      </c>
      <c r="AZ13" s="5">
        <v>233.3</v>
      </c>
      <c r="BA13" s="5">
        <v>8000</v>
      </c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>
        <v>1676.7</v>
      </c>
      <c r="BS13" s="3">
        <v>325.8</v>
      </c>
      <c r="BT13" s="5"/>
      <c r="BU13" s="5">
        <v>92.7</v>
      </c>
      <c r="BV13" s="5">
        <v>143.30000000000001</v>
      </c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27">
        <f t="shared" si="278"/>
        <v>353925.7</v>
      </c>
      <c r="CM13" s="5">
        <v>241392.5</v>
      </c>
      <c r="CN13" s="5">
        <v>72417.7</v>
      </c>
      <c r="CO13" s="5"/>
      <c r="CP13" s="5">
        <v>8700</v>
      </c>
      <c r="CQ13" s="5">
        <v>700</v>
      </c>
      <c r="CR13" s="5">
        <v>24000</v>
      </c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>
        <v>5030</v>
      </c>
      <c r="DJ13" s="5"/>
      <c r="DK13" s="5">
        <v>977.5</v>
      </c>
      <c r="DL13" s="5"/>
      <c r="DM13" s="5">
        <v>278</v>
      </c>
      <c r="DN13" s="5">
        <v>430</v>
      </c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27">
        <f t="shared" si="279"/>
        <v>353925.7</v>
      </c>
      <c r="EF13" s="5">
        <v>241392.5</v>
      </c>
      <c r="EG13" s="5">
        <v>72417.7</v>
      </c>
      <c r="EH13" s="5"/>
      <c r="EI13" s="5">
        <v>8700</v>
      </c>
      <c r="EJ13" s="5">
        <v>700</v>
      </c>
      <c r="EK13" s="5">
        <v>24000</v>
      </c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>
        <v>5030</v>
      </c>
      <c r="FC13" s="5"/>
      <c r="FD13" s="5">
        <v>977.5</v>
      </c>
      <c r="FE13" s="5"/>
      <c r="FF13" s="5">
        <v>278</v>
      </c>
      <c r="FG13" s="5">
        <v>430</v>
      </c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27">
        <f t="shared" si="280"/>
        <v>353925.7</v>
      </c>
      <c r="FY13" s="5">
        <v>241392.5</v>
      </c>
      <c r="FZ13" s="5">
        <v>72417.7</v>
      </c>
      <c r="GA13" s="5"/>
      <c r="GB13" s="5">
        <v>8700</v>
      </c>
      <c r="GC13" s="5">
        <v>700</v>
      </c>
      <c r="GD13" s="5">
        <v>24000</v>
      </c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>
        <v>5030</v>
      </c>
      <c r="GV13" s="5"/>
      <c r="GW13" s="5">
        <v>977.5</v>
      </c>
      <c r="GX13" s="5"/>
      <c r="GY13" s="5">
        <v>278</v>
      </c>
      <c r="GZ13" s="5">
        <v>430</v>
      </c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</row>
    <row r="14" spans="1:224" ht="53.25" customHeight="1" x14ac:dyDescent="0.25">
      <c r="A14" s="131">
        <v>1231</v>
      </c>
      <c r="B14" s="6"/>
      <c r="C14" s="29" t="s">
        <v>140</v>
      </c>
      <c r="D14" s="52">
        <f>D15</f>
        <v>0</v>
      </c>
      <c r="E14" s="27">
        <f>E15</f>
        <v>0</v>
      </c>
      <c r="F14" s="27">
        <f t="shared" ref="F14:BQ14" si="281">F15</f>
        <v>0</v>
      </c>
      <c r="G14" s="27">
        <f t="shared" si="281"/>
        <v>0</v>
      </c>
      <c r="H14" s="27">
        <f t="shared" si="281"/>
        <v>0</v>
      </c>
      <c r="I14" s="27">
        <f t="shared" si="281"/>
        <v>0</v>
      </c>
      <c r="J14" s="27">
        <f t="shared" si="281"/>
        <v>0</v>
      </c>
      <c r="K14" s="27">
        <f t="shared" si="281"/>
        <v>0</v>
      </c>
      <c r="L14" s="27">
        <f t="shared" si="281"/>
        <v>0</v>
      </c>
      <c r="M14" s="27">
        <f t="shared" si="281"/>
        <v>0</v>
      </c>
      <c r="N14" s="27">
        <f t="shared" si="281"/>
        <v>0</v>
      </c>
      <c r="O14" s="27">
        <f t="shared" si="281"/>
        <v>0</v>
      </c>
      <c r="P14" s="27">
        <f t="shared" si="281"/>
        <v>0</v>
      </c>
      <c r="Q14" s="27">
        <f t="shared" si="281"/>
        <v>0</v>
      </c>
      <c r="R14" s="27">
        <f t="shared" si="281"/>
        <v>0</v>
      </c>
      <c r="S14" s="27">
        <f t="shared" si="281"/>
        <v>0</v>
      </c>
      <c r="T14" s="27">
        <f t="shared" si="281"/>
        <v>0</v>
      </c>
      <c r="U14" s="27">
        <f t="shared" si="281"/>
        <v>0</v>
      </c>
      <c r="V14" s="27">
        <f t="shared" si="281"/>
        <v>0</v>
      </c>
      <c r="W14" s="27">
        <f t="shared" si="281"/>
        <v>0</v>
      </c>
      <c r="X14" s="27">
        <f t="shared" si="281"/>
        <v>0</v>
      </c>
      <c r="Y14" s="27">
        <f t="shared" si="281"/>
        <v>0</v>
      </c>
      <c r="Z14" s="27">
        <f t="shared" si="281"/>
        <v>0</v>
      </c>
      <c r="AA14" s="27">
        <f t="shared" si="281"/>
        <v>0</v>
      </c>
      <c r="AB14" s="27">
        <f t="shared" si="281"/>
        <v>0</v>
      </c>
      <c r="AC14" s="27">
        <f t="shared" si="281"/>
        <v>0</v>
      </c>
      <c r="AD14" s="27">
        <f t="shared" si="281"/>
        <v>0</v>
      </c>
      <c r="AE14" s="27">
        <f t="shared" si="281"/>
        <v>0</v>
      </c>
      <c r="AF14" s="27">
        <f t="shared" si="281"/>
        <v>0</v>
      </c>
      <c r="AG14" s="27">
        <f t="shared" si="281"/>
        <v>0</v>
      </c>
      <c r="AH14" s="27">
        <f t="shared" si="281"/>
        <v>0</v>
      </c>
      <c r="AI14" s="27">
        <f t="shared" si="281"/>
        <v>0</v>
      </c>
      <c r="AJ14" s="27">
        <f t="shared" si="281"/>
        <v>0</v>
      </c>
      <c r="AK14" s="27">
        <f t="shared" si="281"/>
        <v>0</v>
      </c>
      <c r="AL14" s="27">
        <f t="shared" si="281"/>
        <v>0</v>
      </c>
      <c r="AM14" s="27">
        <f t="shared" si="281"/>
        <v>0</v>
      </c>
      <c r="AN14" s="27">
        <f t="shared" si="281"/>
        <v>0</v>
      </c>
      <c r="AO14" s="27">
        <f t="shared" si="281"/>
        <v>0</v>
      </c>
      <c r="AP14" s="27">
        <f t="shared" si="281"/>
        <v>0</v>
      </c>
      <c r="AQ14" s="27">
        <f t="shared" si="281"/>
        <v>0</v>
      </c>
      <c r="AR14" s="27">
        <f t="shared" si="281"/>
        <v>0</v>
      </c>
      <c r="AS14" s="27">
        <f t="shared" si="281"/>
        <v>0</v>
      </c>
      <c r="AT14" s="27">
        <f t="shared" si="281"/>
        <v>0</v>
      </c>
      <c r="AU14" s="27">
        <f t="shared" si="281"/>
        <v>899588.20000000007</v>
      </c>
      <c r="AV14" s="27">
        <f t="shared" si="281"/>
        <v>648711.1</v>
      </c>
      <c r="AW14" s="27">
        <f t="shared" si="281"/>
        <v>194613.3</v>
      </c>
      <c r="AX14" s="27">
        <f t="shared" si="281"/>
        <v>0</v>
      </c>
      <c r="AY14" s="27">
        <f t="shared" si="281"/>
        <v>7254.3</v>
      </c>
      <c r="AZ14" s="27">
        <f t="shared" si="281"/>
        <v>249.9</v>
      </c>
      <c r="BA14" s="27">
        <f t="shared" si="281"/>
        <v>4447.8</v>
      </c>
      <c r="BB14" s="27">
        <f t="shared" si="281"/>
        <v>625</v>
      </c>
      <c r="BC14" s="27">
        <f t="shared" si="281"/>
        <v>0</v>
      </c>
      <c r="BD14" s="27">
        <f t="shared" si="281"/>
        <v>0</v>
      </c>
      <c r="BE14" s="27">
        <f t="shared" si="281"/>
        <v>1583.8</v>
      </c>
      <c r="BF14" s="27">
        <f t="shared" si="281"/>
        <v>0</v>
      </c>
      <c r="BG14" s="27">
        <f t="shared" si="281"/>
        <v>4900</v>
      </c>
      <c r="BH14" s="27">
        <f t="shared" si="281"/>
        <v>2293.6999999999998</v>
      </c>
      <c r="BI14" s="27">
        <f t="shared" si="281"/>
        <v>0</v>
      </c>
      <c r="BJ14" s="27">
        <f t="shared" si="281"/>
        <v>691.3</v>
      </c>
      <c r="BK14" s="27">
        <f t="shared" si="281"/>
        <v>291.7</v>
      </c>
      <c r="BL14" s="27">
        <f t="shared" si="281"/>
        <v>0</v>
      </c>
      <c r="BM14" s="27">
        <f t="shared" si="281"/>
        <v>1458.3</v>
      </c>
      <c r="BN14" s="27">
        <f t="shared" si="281"/>
        <v>495.8</v>
      </c>
      <c r="BO14" s="27">
        <f t="shared" si="281"/>
        <v>32.5</v>
      </c>
      <c r="BP14" s="27">
        <f t="shared" si="281"/>
        <v>410</v>
      </c>
      <c r="BQ14" s="27">
        <f t="shared" si="281"/>
        <v>1257.7</v>
      </c>
      <c r="BR14" s="27">
        <f t="shared" ref="BR14:EE14" si="282">BR15</f>
        <v>11222</v>
      </c>
      <c r="BS14" s="27">
        <f t="shared" si="282"/>
        <v>17500</v>
      </c>
      <c r="BT14" s="27">
        <f t="shared" si="282"/>
        <v>0</v>
      </c>
      <c r="BU14" s="27">
        <f t="shared" si="282"/>
        <v>875</v>
      </c>
      <c r="BV14" s="27">
        <f t="shared" si="282"/>
        <v>0</v>
      </c>
      <c r="BW14" s="27">
        <f t="shared" si="282"/>
        <v>0</v>
      </c>
      <c r="BX14" s="27">
        <f t="shared" si="282"/>
        <v>0</v>
      </c>
      <c r="BY14" s="27">
        <f t="shared" si="282"/>
        <v>0</v>
      </c>
      <c r="BZ14" s="27">
        <f t="shared" si="282"/>
        <v>0</v>
      </c>
      <c r="CA14" s="27">
        <f t="shared" si="282"/>
        <v>0</v>
      </c>
      <c r="CB14" s="27">
        <f t="shared" si="282"/>
        <v>675</v>
      </c>
      <c r="CC14" s="27">
        <f t="shared" si="282"/>
        <v>0</v>
      </c>
      <c r="CD14" s="27">
        <f t="shared" si="282"/>
        <v>0</v>
      </c>
      <c r="CE14" s="27">
        <f t="shared" si="282"/>
        <v>0</v>
      </c>
      <c r="CF14" s="27">
        <f t="shared" si="282"/>
        <v>0</v>
      </c>
      <c r="CG14" s="27">
        <f t="shared" si="282"/>
        <v>0</v>
      </c>
      <c r="CH14" s="27">
        <f t="shared" si="282"/>
        <v>0</v>
      </c>
      <c r="CI14" s="27">
        <f t="shared" si="282"/>
        <v>0</v>
      </c>
      <c r="CJ14" s="27">
        <f t="shared" si="282"/>
        <v>0</v>
      </c>
      <c r="CK14" s="27">
        <f t="shared" si="282"/>
        <v>0</v>
      </c>
      <c r="CL14" s="27">
        <f t="shared" si="282"/>
        <v>1803176.5000000002</v>
      </c>
      <c r="CM14" s="27">
        <f t="shared" si="282"/>
        <v>1297422.2</v>
      </c>
      <c r="CN14" s="27">
        <f t="shared" si="282"/>
        <v>389226.7</v>
      </c>
      <c r="CO14" s="27">
        <f t="shared" si="282"/>
        <v>0</v>
      </c>
      <c r="CP14" s="27">
        <f t="shared" si="282"/>
        <v>14508.6</v>
      </c>
      <c r="CQ14" s="27">
        <f t="shared" si="282"/>
        <v>499.8</v>
      </c>
      <c r="CR14" s="27">
        <f t="shared" si="282"/>
        <v>12895.6</v>
      </c>
      <c r="CS14" s="27">
        <f t="shared" si="282"/>
        <v>1250</v>
      </c>
      <c r="CT14" s="27">
        <f t="shared" si="282"/>
        <v>0</v>
      </c>
      <c r="CU14" s="27">
        <f t="shared" si="282"/>
        <v>0</v>
      </c>
      <c r="CV14" s="27">
        <f t="shared" si="282"/>
        <v>3167.6</v>
      </c>
      <c r="CW14" s="27">
        <f t="shared" si="282"/>
        <v>0</v>
      </c>
      <c r="CX14" s="27">
        <f t="shared" si="282"/>
        <v>9800</v>
      </c>
      <c r="CY14" s="27">
        <f t="shared" si="282"/>
        <v>4587.3999999999996</v>
      </c>
      <c r="CZ14" s="27">
        <f t="shared" si="282"/>
        <v>0</v>
      </c>
      <c r="DA14" s="27">
        <f t="shared" si="282"/>
        <v>1382.6</v>
      </c>
      <c r="DB14" s="27">
        <f t="shared" si="282"/>
        <v>583.4</v>
      </c>
      <c r="DC14" s="27">
        <f t="shared" si="282"/>
        <v>0</v>
      </c>
      <c r="DD14" s="27">
        <f t="shared" si="282"/>
        <v>2916.6</v>
      </c>
      <c r="DE14" s="27">
        <f t="shared" si="282"/>
        <v>991.6</v>
      </c>
      <c r="DF14" s="27">
        <f t="shared" si="282"/>
        <v>65</v>
      </c>
      <c r="DG14" s="27">
        <f t="shared" si="282"/>
        <v>820</v>
      </c>
      <c r="DH14" s="27">
        <f t="shared" si="282"/>
        <v>2515.4</v>
      </c>
      <c r="DI14" s="27">
        <f t="shared" si="282"/>
        <v>22444</v>
      </c>
      <c r="DJ14" s="27">
        <f t="shared" si="282"/>
        <v>0</v>
      </c>
      <c r="DK14" s="27">
        <f t="shared" si="282"/>
        <v>35000</v>
      </c>
      <c r="DL14" s="27">
        <f t="shared" si="282"/>
        <v>0</v>
      </c>
      <c r="DM14" s="27">
        <f t="shared" si="282"/>
        <v>1750</v>
      </c>
      <c r="DN14" s="27">
        <f t="shared" si="282"/>
        <v>0</v>
      </c>
      <c r="DO14" s="27">
        <f t="shared" si="282"/>
        <v>0</v>
      </c>
      <c r="DP14" s="27">
        <f t="shared" si="282"/>
        <v>0</v>
      </c>
      <c r="DQ14" s="27">
        <f t="shared" si="282"/>
        <v>0</v>
      </c>
      <c r="DR14" s="27">
        <f t="shared" si="282"/>
        <v>0</v>
      </c>
      <c r="DS14" s="27">
        <f t="shared" si="282"/>
        <v>0</v>
      </c>
      <c r="DT14" s="27">
        <f t="shared" si="282"/>
        <v>1350</v>
      </c>
      <c r="DU14" s="27">
        <f t="shared" si="282"/>
        <v>0</v>
      </c>
      <c r="DV14" s="27">
        <f t="shared" si="282"/>
        <v>0</v>
      </c>
      <c r="DW14" s="27">
        <f t="shared" si="282"/>
        <v>0</v>
      </c>
      <c r="DX14" s="27">
        <f t="shared" si="282"/>
        <v>0</v>
      </c>
      <c r="DY14" s="27">
        <f t="shared" si="282"/>
        <v>0</v>
      </c>
      <c r="DZ14" s="27">
        <f t="shared" si="282"/>
        <v>0</v>
      </c>
      <c r="EA14" s="27">
        <f t="shared" si="282"/>
        <v>0</v>
      </c>
      <c r="EB14" s="27">
        <f t="shared" si="282"/>
        <v>0</v>
      </c>
      <c r="EC14" s="67"/>
      <c r="ED14" s="27">
        <f t="shared" si="282"/>
        <v>0</v>
      </c>
      <c r="EE14" s="27">
        <f t="shared" si="282"/>
        <v>1803176.5000000002</v>
      </c>
      <c r="EF14" s="27">
        <f t="shared" ref="EF14:GS14" si="283">EF15</f>
        <v>1297422.2</v>
      </c>
      <c r="EG14" s="27">
        <f t="shared" si="283"/>
        <v>389226.7</v>
      </c>
      <c r="EH14" s="27">
        <f t="shared" si="283"/>
        <v>0</v>
      </c>
      <c r="EI14" s="27">
        <f t="shared" si="283"/>
        <v>14508.6</v>
      </c>
      <c r="EJ14" s="27">
        <f t="shared" si="283"/>
        <v>499.8</v>
      </c>
      <c r="EK14" s="27">
        <f t="shared" si="283"/>
        <v>12895.6</v>
      </c>
      <c r="EL14" s="27">
        <f t="shared" si="283"/>
        <v>1250</v>
      </c>
      <c r="EM14" s="27">
        <f t="shared" si="283"/>
        <v>0</v>
      </c>
      <c r="EN14" s="27">
        <f t="shared" si="283"/>
        <v>0</v>
      </c>
      <c r="EO14" s="27">
        <f t="shared" si="283"/>
        <v>3167.6</v>
      </c>
      <c r="EP14" s="27">
        <f t="shared" si="283"/>
        <v>0</v>
      </c>
      <c r="EQ14" s="27">
        <f t="shared" si="283"/>
        <v>9800</v>
      </c>
      <c r="ER14" s="27">
        <f t="shared" si="283"/>
        <v>4587.3999999999996</v>
      </c>
      <c r="ES14" s="27">
        <f t="shared" si="283"/>
        <v>0</v>
      </c>
      <c r="ET14" s="27">
        <f t="shared" si="283"/>
        <v>1382.6</v>
      </c>
      <c r="EU14" s="27">
        <f t="shared" si="283"/>
        <v>583.4</v>
      </c>
      <c r="EV14" s="27">
        <f t="shared" si="283"/>
        <v>0</v>
      </c>
      <c r="EW14" s="27">
        <f t="shared" si="283"/>
        <v>2916.6</v>
      </c>
      <c r="EX14" s="27">
        <f t="shared" si="283"/>
        <v>991.6</v>
      </c>
      <c r="EY14" s="27">
        <f t="shared" si="283"/>
        <v>65</v>
      </c>
      <c r="EZ14" s="27">
        <f t="shared" si="283"/>
        <v>820</v>
      </c>
      <c r="FA14" s="27">
        <f t="shared" si="283"/>
        <v>2515.4</v>
      </c>
      <c r="FB14" s="27">
        <f t="shared" si="283"/>
        <v>22444</v>
      </c>
      <c r="FC14" s="27">
        <f t="shared" si="283"/>
        <v>0</v>
      </c>
      <c r="FD14" s="27">
        <f t="shared" si="283"/>
        <v>35000</v>
      </c>
      <c r="FE14" s="27">
        <f t="shared" si="283"/>
        <v>0</v>
      </c>
      <c r="FF14" s="27">
        <f t="shared" si="283"/>
        <v>1750</v>
      </c>
      <c r="FG14" s="27">
        <f t="shared" si="283"/>
        <v>0</v>
      </c>
      <c r="FH14" s="27">
        <f t="shared" si="283"/>
        <v>0</v>
      </c>
      <c r="FI14" s="27">
        <f t="shared" si="283"/>
        <v>0</v>
      </c>
      <c r="FJ14" s="27">
        <f t="shared" si="283"/>
        <v>0</v>
      </c>
      <c r="FK14" s="27">
        <f t="shared" si="283"/>
        <v>0</v>
      </c>
      <c r="FL14" s="27">
        <f t="shared" si="283"/>
        <v>0</v>
      </c>
      <c r="FM14" s="27">
        <f t="shared" si="283"/>
        <v>1350</v>
      </c>
      <c r="FN14" s="27">
        <f t="shared" si="283"/>
        <v>0</v>
      </c>
      <c r="FO14" s="27">
        <f t="shared" si="283"/>
        <v>0</v>
      </c>
      <c r="FP14" s="27">
        <f t="shared" si="283"/>
        <v>0</v>
      </c>
      <c r="FQ14" s="27">
        <f t="shared" si="283"/>
        <v>0</v>
      </c>
      <c r="FR14" s="27">
        <f t="shared" si="283"/>
        <v>0</v>
      </c>
      <c r="FS14" s="27">
        <f t="shared" si="283"/>
        <v>0</v>
      </c>
      <c r="FT14" s="27">
        <f t="shared" si="283"/>
        <v>0</v>
      </c>
      <c r="FU14" s="27">
        <f t="shared" si="283"/>
        <v>0</v>
      </c>
      <c r="FV14" s="67"/>
      <c r="FW14" s="27">
        <f t="shared" si="283"/>
        <v>0</v>
      </c>
      <c r="FX14" s="27">
        <f t="shared" si="283"/>
        <v>1803176.5000000002</v>
      </c>
      <c r="FY14" s="27">
        <f t="shared" si="283"/>
        <v>1297422.2</v>
      </c>
      <c r="FZ14" s="27">
        <f t="shared" si="283"/>
        <v>389226.7</v>
      </c>
      <c r="GA14" s="27">
        <f t="shared" si="283"/>
        <v>0</v>
      </c>
      <c r="GB14" s="27">
        <f t="shared" si="283"/>
        <v>14508.6</v>
      </c>
      <c r="GC14" s="27">
        <f t="shared" si="283"/>
        <v>499.8</v>
      </c>
      <c r="GD14" s="27">
        <f t="shared" si="283"/>
        <v>12895.6</v>
      </c>
      <c r="GE14" s="27">
        <f t="shared" si="283"/>
        <v>1250</v>
      </c>
      <c r="GF14" s="27">
        <f t="shared" si="283"/>
        <v>0</v>
      </c>
      <c r="GG14" s="27">
        <f t="shared" si="283"/>
        <v>0</v>
      </c>
      <c r="GH14" s="27">
        <f t="shared" si="283"/>
        <v>3167.6</v>
      </c>
      <c r="GI14" s="27">
        <f t="shared" si="283"/>
        <v>0</v>
      </c>
      <c r="GJ14" s="27">
        <f t="shared" si="283"/>
        <v>9800</v>
      </c>
      <c r="GK14" s="27">
        <f t="shared" si="283"/>
        <v>4587.3999999999996</v>
      </c>
      <c r="GL14" s="27">
        <f t="shared" si="283"/>
        <v>0</v>
      </c>
      <c r="GM14" s="27">
        <f t="shared" si="283"/>
        <v>1382.6</v>
      </c>
      <c r="GN14" s="27">
        <f t="shared" si="283"/>
        <v>583.4</v>
      </c>
      <c r="GO14" s="27">
        <f t="shared" si="283"/>
        <v>0</v>
      </c>
      <c r="GP14" s="27">
        <f t="shared" si="283"/>
        <v>2916.6</v>
      </c>
      <c r="GQ14" s="27">
        <f t="shared" si="283"/>
        <v>991.6</v>
      </c>
      <c r="GR14" s="27">
        <f t="shared" si="283"/>
        <v>65</v>
      </c>
      <c r="GS14" s="27">
        <f t="shared" si="283"/>
        <v>820</v>
      </c>
      <c r="GT14" s="27">
        <f t="shared" ref="GT14:HP14" si="284">GT15</f>
        <v>2515.4</v>
      </c>
      <c r="GU14" s="27">
        <f t="shared" si="284"/>
        <v>22444</v>
      </c>
      <c r="GV14" s="27">
        <f t="shared" si="284"/>
        <v>0</v>
      </c>
      <c r="GW14" s="27">
        <f t="shared" si="284"/>
        <v>35000</v>
      </c>
      <c r="GX14" s="27">
        <f t="shared" si="284"/>
        <v>0</v>
      </c>
      <c r="GY14" s="27">
        <f t="shared" si="284"/>
        <v>1750</v>
      </c>
      <c r="GZ14" s="27">
        <f t="shared" si="284"/>
        <v>0</v>
      </c>
      <c r="HA14" s="27">
        <f t="shared" si="284"/>
        <v>0</v>
      </c>
      <c r="HB14" s="27">
        <f t="shared" si="284"/>
        <v>0</v>
      </c>
      <c r="HC14" s="27">
        <f t="shared" si="284"/>
        <v>0</v>
      </c>
      <c r="HD14" s="27">
        <f t="shared" si="284"/>
        <v>0</v>
      </c>
      <c r="HE14" s="27">
        <f t="shared" si="284"/>
        <v>0</v>
      </c>
      <c r="HF14" s="27">
        <f t="shared" si="284"/>
        <v>1350</v>
      </c>
      <c r="HG14" s="27">
        <f t="shared" si="284"/>
        <v>0</v>
      </c>
      <c r="HH14" s="27">
        <f t="shared" si="284"/>
        <v>0</v>
      </c>
      <c r="HI14" s="27">
        <f t="shared" si="284"/>
        <v>0</v>
      </c>
      <c r="HJ14" s="27">
        <f t="shared" si="284"/>
        <v>0</v>
      </c>
      <c r="HK14" s="27">
        <f t="shared" si="284"/>
        <v>0</v>
      </c>
      <c r="HL14" s="27">
        <f t="shared" si="284"/>
        <v>0</v>
      </c>
      <c r="HM14" s="27">
        <f t="shared" si="284"/>
        <v>0</v>
      </c>
      <c r="HN14" s="27">
        <f t="shared" si="284"/>
        <v>0</v>
      </c>
      <c r="HO14" s="27">
        <f t="shared" si="284"/>
        <v>0</v>
      </c>
      <c r="HP14" s="27">
        <f t="shared" si="284"/>
        <v>0</v>
      </c>
    </row>
    <row r="15" spans="1:224" ht="65.25" customHeight="1" x14ac:dyDescent="0.25">
      <c r="A15" s="132"/>
      <c r="B15" s="103">
        <v>11001</v>
      </c>
      <c r="C15" s="119" t="s">
        <v>141</v>
      </c>
      <c r="D15" s="52">
        <f t="shared" ref="D15" si="285">SUM(E15:AT15)</f>
        <v>0</v>
      </c>
      <c r="E15" s="3"/>
      <c r="F15" s="3"/>
      <c r="G15" s="3"/>
      <c r="H15" s="3"/>
      <c r="I15" s="3"/>
      <c r="J15" s="3"/>
      <c r="K15" s="3"/>
      <c r="L15" s="3"/>
      <c r="M15" s="5"/>
      <c r="N15" s="3"/>
      <c r="O15" s="3"/>
      <c r="P15" s="3"/>
      <c r="Q15" s="3"/>
      <c r="R15" s="5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5"/>
      <c r="AJ15" s="3"/>
      <c r="AK15" s="3"/>
      <c r="AL15" s="5"/>
      <c r="AM15" s="3"/>
      <c r="AN15" s="3"/>
      <c r="AO15" s="3"/>
      <c r="AP15" s="3"/>
      <c r="AQ15" s="3"/>
      <c r="AR15" s="7"/>
      <c r="AS15" s="7"/>
      <c r="AT15" s="7"/>
      <c r="AU15" s="27">
        <f t="shared" ref="AU15" si="286">SUM(AV15:CK15)</f>
        <v>899588.20000000007</v>
      </c>
      <c r="AV15" s="7">
        <v>648711.1</v>
      </c>
      <c r="AW15" s="3">
        <v>194613.3</v>
      </c>
      <c r="AX15" s="3"/>
      <c r="AY15" s="3">
        <v>7254.3</v>
      </c>
      <c r="AZ15" s="3">
        <v>249.9</v>
      </c>
      <c r="BA15" s="3">
        <v>4447.8</v>
      </c>
      <c r="BB15" s="3">
        <v>625</v>
      </c>
      <c r="BC15" s="3"/>
      <c r="BD15" s="5"/>
      <c r="BE15" s="3">
        <v>1583.8</v>
      </c>
      <c r="BF15" s="3"/>
      <c r="BG15" s="3">
        <v>4900</v>
      </c>
      <c r="BH15" s="3">
        <v>2293.6999999999998</v>
      </c>
      <c r="BI15" s="5"/>
      <c r="BJ15" s="3">
        <v>691.3</v>
      </c>
      <c r="BK15" s="3">
        <v>291.7</v>
      </c>
      <c r="BL15" s="3"/>
      <c r="BM15" s="3">
        <v>1458.3</v>
      </c>
      <c r="BN15" s="3">
        <v>495.8</v>
      </c>
      <c r="BO15" s="3">
        <v>32.5</v>
      </c>
      <c r="BP15" s="3">
        <v>410</v>
      </c>
      <c r="BQ15" s="3">
        <v>1257.7</v>
      </c>
      <c r="BR15" s="3">
        <v>11222</v>
      </c>
      <c r="BS15" s="3">
        <v>17500</v>
      </c>
      <c r="BT15" s="3"/>
      <c r="BU15" s="3">
        <v>875</v>
      </c>
      <c r="BV15" s="3"/>
      <c r="BW15" s="3"/>
      <c r="BX15" s="3"/>
      <c r="BY15" s="3"/>
      <c r="BZ15" s="5"/>
      <c r="CA15" s="3"/>
      <c r="CB15" s="3">
        <v>675</v>
      </c>
      <c r="CC15" s="5"/>
      <c r="CD15" s="3"/>
      <c r="CE15" s="3"/>
      <c r="CF15" s="3"/>
      <c r="CG15" s="3"/>
      <c r="CH15" s="3"/>
      <c r="CI15" s="3"/>
      <c r="CJ15" s="3"/>
      <c r="CK15" s="3"/>
      <c r="CL15" s="27">
        <f t="shared" ref="CL15" si="287">SUM(CM15:ED15)</f>
        <v>1803176.5000000002</v>
      </c>
      <c r="CM15" s="3">
        <v>1297422.2</v>
      </c>
      <c r="CN15" s="3">
        <v>389226.7</v>
      </c>
      <c r="CO15" s="3"/>
      <c r="CP15" s="3">
        <v>14508.6</v>
      </c>
      <c r="CQ15" s="3">
        <v>499.8</v>
      </c>
      <c r="CR15" s="3">
        <v>12895.6</v>
      </c>
      <c r="CS15" s="3">
        <v>1250</v>
      </c>
      <c r="CT15" s="3"/>
      <c r="CU15" s="5"/>
      <c r="CV15" s="3">
        <v>3167.6</v>
      </c>
      <c r="CW15" s="3"/>
      <c r="CX15" s="3">
        <v>9800</v>
      </c>
      <c r="CY15" s="3">
        <v>4587.3999999999996</v>
      </c>
      <c r="CZ15" s="5"/>
      <c r="DA15" s="3">
        <v>1382.6</v>
      </c>
      <c r="DB15" s="3">
        <v>583.4</v>
      </c>
      <c r="DC15" s="3"/>
      <c r="DD15" s="3">
        <v>2916.6</v>
      </c>
      <c r="DE15" s="3">
        <v>991.6</v>
      </c>
      <c r="DF15" s="3">
        <v>65</v>
      </c>
      <c r="DG15" s="3">
        <v>820</v>
      </c>
      <c r="DH15" s="3">
        <v>2515.4</v>
      </c>
      <c r="DI15" s="3">
        <v>22444</v>
      </c>
      <c r="DJ15" s="3"/>
      <c r="DK15" s="3">
        <v>35000</v>
      </c>
      <c r="DL15" s="3"/>
      <c r="DM15" s="3">
        <v>1750</v>
      </c>
      <c r="DN15" s="3"/>
      <c r="DO15" s="3"/>
      <c r="DP15" s="3"/>
      <c r="DQ15" s="3"/>
      <c r="DR15" s="5"/>
      <c r="DS15" s="3"/>
      <c r="DT15" s="3">
        <v>1350</v>
      </c>
      <c r="DU15" s="5"/>
      <c r="DV15" s="3"/>
      <c r="DW15" s="3"/>
      <c r="DX15" s="3"/>
      <c r="DY15" s="3"/>
      <c r="DZ15" s="3"/>
      <c r="EA15" s="3"/>
      <c r="EB15" s="3"/>
      <c r="EC15" s="5"/>
      <c r="ED15" s="3"/>
      <c r="EE15" s="27">
        <f t="shared" ref="EE15" si="288">SUM(EF15:FW15)</f>
        <v>1803176.5000000002</v>
      </c>
      <c r="EF15" s="3">
        <v>1297422.2</v>
      </c>
      <c r="EG15" s="3">
        <v>389226.7</v>
      </c>
      <c r="EH15" s="3"/>
      <c r="EI15" s="3">
        <v>14508.6</v>
      </c>
      <c r="EJ15" s="3">
        <v>499.8</v>
      </c>
      <c r="EK15" s="3">
        <v>12895.6</v>
      </c>
      <c r="EL15" s="3">
        <v>1250</v>
      </c>
      <c r="EM15" s="3"/>
      <c r="EN15" s="5"/>
      <c r="EO15" s="3">
        <v>3167.6</v>
      </c>
      <c r="EP15" s="3"/>
      <c r="EQ15" s="3">
        <v>9800</v>
      </c>
      <c r="ER15" s="3">
        <v>4587.3999999999996</v>
      </c>
      <c r="ES15" s="5"/>
      <c r="ET15" s="3">
        <v>1382.6</v>
      </c>
      <c r="EU15" s="3">
        <v>583.4</v>
      </c>
      <c r="EV15" s="3"/>
      <c r="EW15" s="3">
        <v>2916.6</v>
      </c>
      <c r="EX15" s="3">
        <v>991.6</v>
      </c>
      <c r="EY15" s="3">
        <v>65</v>
      </c>
      <c r="EZ15" s="3">
        <v>820</v>
      </c>
      <c r="FA15" s="3">
        <v>2515.4</v>
      </c>
      <c r="FB15" s="3">
        <v>22444</v>
      </c>
      <c r="FC15" s="3"/>
      <c r="FD15" s="3">
        <v>35000</v>
      </c>
      <c r="FE15" s="3"/>
      <c r="FF15" s="3">
        <v>1750</v>
      </c>
      <c r="FG15" s="3"/>
      <c r="FH15" s="3"/>
      <c r="FI15" s="3"/>
      <c r="FJ15" s="3"/>
      <c r="FK15" s="5"/>
      <c r="FL15" s="3"/>
      <c r="FM15" s="3">
        <v>1350</v>
      </c>
      <c r="FN15" s="5"/>
      <c r="FO15" s="3"/>
      <c r="FP15" s="3"/>
      <c r="FQ15" s="3"/>
      <c r="FR15" s="3"/>
      <c r="FS15" s="3"/>
      <c r="FT15" s="3"/>
      <c r="FU15" s="3"/>
      <c r="FV15" s="5"/>
      <c r="FW15" s="3"/>
      <c r="FX15" s="27">
        <f t="shared" ref="FX15" si="289">SUM(FY15:HP15)</f>
        <v>1803176.5000000002</v>
      </c>
      <c r="FY15" s="3">
        <v>1297422.2</v>
      </c>
      <c r="FZ15" s="3">
        <v>389226.7</v>
      </c>
      <c r="GA15" s="3"/>
      <c r="GB15" s="3">
        <v>14508.6</v>
      </c>
      <c r="GC15" s="3">
        <v>499.8</v>
      </c>
      <c r="GD15" s="3">
        <v>12895.6</v>
      </c>
      <c r="GE15" s="3">
        <v>1250</v>
      </c>
      <c r="GF15" s="3"/>
      <c r="GG15" s="5"/>
      <c r="GH15" s="3">
        <v>3167.6</v>
      </c>
      <c r="GI15" s="3"/>
      <c r="GJ15" s="3">
        <v>9800</v>
      </c>
      <c r="GK15" s="3">
        <v>4587.3999999999996</v>
      </c>
      <c r="GL15" s="5"/>
      <c r="GM15" s="3">
        <v>1382.6</v>
      </c>
      <c r="GN15" s="3">
        <v>583.4</v>
      </c>
      <c r="GO15" s="3"/>
      <c r="GP15" s="3">
        <v>2916.6</v>
      </c>
      <c r="GQ15" s="3">
        <v>991.6</v>
      </c>
      <c r="GR15" s="3">
        <v>65</v>
      </c>
      <c r="GS15" s="3">
        <v>820</v>
      </c>
      <c r="GT15" s="3">
        <v>2515.4</v>
      </c>
      <c r="GU15" s="3">
        <v>22444</v>
      </c>
      <c r="GV15" s="3"/>
      <c r="GW15" s="3">
        <v>35000</v>
      </c>
      <c r="GX15" s="3"/>
      <c r="GY15" s="3">
        <v>1750</v>
      </c>
      <c r="GZ15" s="3"/>
      <c r="HA15" s="3"/>
      <c r="HB15" s="3"/>
      <c r="HC15" s="3"/>
      <c r="HD15" s="5"/>
      <c r="HE15" s="3"/>
      <c r="HF15" s="3">
        <v>1350</v>
      </c>
      <c r="HG15" s="5"/>
      <c r="HH15" s="3"/>
      <c r="HI15" s="3"/>
      <c r="HJ15" s="3"/>
      <c r="HK15" s="3"/>
      <c r="HL15" s="3"/>
      <c r="HM15" s="3"/>
      <c r="HN15" s="3"/>
      <c r="HO15" s="5"/>
      <c r="HP15" s="3"/>
    </row>
    <row r="16" spans="1:224" x14ac:dyDescent="0.25">
      <c r="D16" s="59"/>
      <c r="E16" s="60"/>
      <c r="AU16" s="60"/>
      <c r="CL16" s="60"/>
      <c r="CO16" s="60"/>
      <c r="EE16" s="60"/>
      <c r="FX16" s="60"/>
    </row>
    <row r="18" spans="36:213" x14ac:dyDescent="0.25">
      <c r="AU18" s="60">
        <f>AU10+AU14</f>
        <v>1703261.3</v>
      </c>
    </row>
    <row r="19" spans="36:213" x14ac:dyDescent="0.25">
      <c r="CL19" s="60">
        <f>CL4+CL10+CL14</f>
        <v>5452578</v>
      </c>
      <c r="EE19" s="60">
        <f>EE4+EE10+EE14</f>
        <v>13698637.799999999</v>
      </c>
      <c r="FX19" s="60">
        <f>FX4+FX10+FX14</f>
        <v>24684777.600000001</v>
      </c>
    </row>
    <row r="30" spans="36:213" x14ac:dyDescent="0.25">
      <c r="AJ30">
        <v>1</v>
      </c>
      <c r="CA30">
        <v>1</v>
      </c>
      <c r="DS30">
        <v>1</v>
      </c>
      <c r="FL30">
        <v>1</v>
      </c>
      <c r="HE30">
        <v>1</v>
      </c>
    </row>
  </sheetData>
  <mergeCells count="10">
    <mergeCell ref="A14:A15"/>
    <mergeCell ref="A10:A12"/>
    <mergeCell ref="A4:A9"/>
    <mergeCell ref="EE2:FW2"/>
    <mergeCell ref="FX2:HP2"/>
    <mergeCell ref="A2:B3"/>
    <mergeCell ref="C2:C3"/>
    <mergeCell ref="D2:AT2"/>
    <mergeCell ref="AU2:CK2"/>
    <mergeCell ref="CL2:E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A19" sqref="A19"/>
    </sheetView>
  </sheetViews>
  <sheetFormatPr defaultRowHeight="13.5" x14ac:dyDescent="0.25"/>
  <cols>
    <col min="1" max="1" width="9.140625" style="10"/>
    <col min="2" max="2" width="6.5703125" style="10" customWidth="1"/>
    <col min="3" max="3" width="42.7109375" style="10" customWidth="1"/>
    <col min="4" max="5" width="7.42578125" style="10" customWidth="1"/>
    <col min="6" max="6" width="7" style="10" customWidth="1"/>
    <col min="7" max="7" width="5.85546875" style="10" customWidth="1"/>
    <col min="8" max="8" width="9.42578125" style="10" customWidth="1"/>
    <col min="9" max="9" width="14.28515625" style="10" customWidth="1"/>
    <col min="10" max="10" width="13.7109375" style="10" customWidth="1"/>
    <col min="11" max="11" width="14.42578125" style="10" customWidth="1"/>
    <col min="12" max="12" width="14" style="10" customWidth="1"/>
    <col min="13" max="13" width="11.7109375" style="10" customWidth="1"/>
    <col min="14" max="14" width="16.140625" style="10" customWidth="1"/>
    <col min="15" max="16384" width="9.140625" style="10"/>
  </cols>
  <sheetData>
    <row r="1" spans="1:14" x14ac:dyDescent="0.25">
      <c r="A1" s="136"/>
      <c r="B1" s="136"/>
      <c r="C1" s="136"/>
      <c r="D1" s="136"/>
      <c r="E1" s="136"/>
      <c r="F1" s="136"/>
      <c r="G1" s="136"/>
      <c r="H1" s="136"/>
      <c r="I1" s="136"/>
    </row>
    <row r="2" spans="1:14" x14ac:dyDescent="0.25">
      <c r="A2" s="11" t="s">
        <v>70</v>
      </c>
      <c r="B2" s="11"/>
      <c r="C2" s="11"/>
      <c r="D2" s="11"/>
      <c r="E2" s="11"/>
      <c r="F2" s="11"/>
      <c r="G2" s="11"/>
      <c r="H2" s="11"/>
      <c r="I2" s="11"/>
    </row>
    <row r="3" spans="1:14" ht="29.25" customHeight="1" x14ac:dyDescent="0.25">
      <c r="A3" s="137" t="s">
        <v>2</v>
      </c>
      <c r="B3" s="137"/>
      <c r="C3" s="137" t="s">
        <v>3</v>
      </c>
      <c r="D3" s="137" t="s">
        <v>5</v>
      </c>
      <c r="E3" s="137"/>
      <c r="F3" s="137"/>
      <c r="G3" s="138" t="s">
        <v>114</v>
      </c>
      <c r="H3" s="138" t="s">
        <v>115</v>
      </c>
      <c r="I3" s="138" t="s">
        <v>10</v>
      </c>
      <c r="J3" s="138" t="s">
        <v>91</v>
      </c>
      <c r="K3" s="138" t="s">
        <v>120</v>
      </c>
    </row>
    <row r="4" spans="1:14" ht="42" customHeight="1" x14ac:dyDescent="0.25">
      <c r="A4" s="137"/>
      <c r="B4" s="137"/>
      <c r="C4" s="137"/>
      <c r="D4" s="12" t="s">
        <v>6</v>
      </c>
      <c r="E4" s="12" t="s">
        <v>7</v>
      </c>
      <c r="F4" s="12" t="s">
        <v>8</v>
      </c>
      <c r="G4" s="138"/>
      <c r="H4" s="138"/>
      <c r="I4" s="138"/>
      <c r="J4" s="138"/>
      <c r="K4" s="138"/>
    </row>
    <row r="5" spans="1:14" x14ac:dyDescent="0.25">
      <c r="A5" s="142">
        <v>1120</v>
      </c>
      <c r="B5" s="74"/>
      <c r="C5" s="85" t="s">
        <v>64</v>
      </c>
      <c r="D5" s="12" t="s">
        <v>9</v>
      </c>
      <c r="E5" s="12" t="s">
        <v>9</v>
      </c>
      <c r="F5" s="12" t="s">
        <v>9</v>
      </c>
      <c r="G5" s="32"/>
      <c r="H5" s="92">
        <f>H6++H7+H8+H9+H10</f>
        <v>0</v>
      </c>
      <c r="I5" s="92">
        <f t="shared" ref="I5:K5" si="0">I6++I7+I8+I9+I10</f>
        <v>1943597.9</v>
      </c>
      <c r="J5" s="92">
        <f t="shared" si="0"/>
        <v>10189657.699999999</v>
      </c>
      <c r="K5" s="92">
        <f t="shared" si="0"/>
        <v>21175797.5</v>
      </c>
      <c r="L5" s="39">
        <f>I5+I11+I15</f>
        <v>5452578</v>
      </c>
      <c r="M5" s="39">
        <f>J5+J11+J15</f>
        <v>13698637.799999999</v>
      </c>
      <c r="N5" s="39">
        <f>K5+K11+K15</f>
        <v>24684777.600000001</v>
      </c>
    </row>
    <row r="6" spans="1:14" ht="30.75" customHeight="1" x14ac:dyDescent="0.25">
      <c r="A6" s="143"/>
      <c r="B6" s="103" t="s">
        <v>98</v>
      </c>
      <c r="C6" s="102" t="s">
        <v>112</v>
      </c>
      <c r="D6" s="13"/>
      <c r="E6" s="13"/>
      <c r="F6" s="13"/>
      <c r="G6" s="14"/>
      <c r="H6" s="9"/>
      <c r="I6" s="9">
        <v>43965</v>
      </c>
      <c r="J6" s="9">
        <v>43965</v>
      </c>
      <c r="K6" s="9">
        <v>43965</v>
      </c>
      <c r="L6" s="39"/>
      <c r="M6" s="39"/>
    </row>
    <row r="7" spans="1:14" ht="30.75" customHeight="1" x14ac:dyDescent="0.25">
      <c r="A7" s="143"/>
      <c r="B7" s="103" t="s">
        <v>118</v>
      </c>
      <c r="C7" s="101" t="s">
        <v>111</v>
      </c>
      <c r="D7" s="13"/>
      <c r="E7" s="13"/>
      <c r="F7" s="13"/>
      <c r="G7" s="16"/>
      <c r="H7" s="9"/>
      <c r="I7" s="9">
        <v>23652</v>
      </c>
      <c r="J7" s="9">
        <v>25272</v>
      </c>
      <c r="K7" s="105">
        <v>26892</v>
      </c>
    </row>
    <row r="8" spans="1:14" ht="33.75" customHeight="1" x14ac:dyDescent="0.25">
      <c r="A8" s="143"/>
      <c r="B8" s="103">
        <v>31002</v>
      </c>
      <c r="C8" s="101" t="s">
        <v>119</v>
      </c>
      <c r="D8" s="87"/>
      <c r="E8" s="87"/>
      <c r="F8" s="87"/>
      <c r="G8" s="41"/>
      <c r="H8" s="9"/>
      <c r="I8" s="9">
        <v>110000</v>
      </c>
      <c r="J8" s="9">
        <v>110000</v>
      </c>
      <c r="K8" s="9">
        <v>110000</v>
      </c>
      <c r="L8" s="128"/>
      <c r="M8" s="128"/>
      <c r="N8" s="128"/>
    </row>
    <row r="9" spans="1:14" ht="40.5" x14ac:dyDescent="0.25">
      <c r="A9" s="143"/>
      <c r="B9" s="103" t="s">
        <v>99</v>
      </c>
      <c r="C9" s="102" t="s">
        <v>102</v>
      </c>
      <c r="D9" s="87"/>
      <c r="E9" s="87"/>
      <c r="F9" s="87"/>
      <c r="G9" s="41"/>
      <c r="H9" s="9"/>
      <c r="I9" s="9">
        <v>1713500</v>
      </c>
      <c r="J9" s="9">
        <v>10009261</v>
      </c>
      <c r="K9" s="9">
        <v>20993731</v>
      </c>
    </row>
    <row r="10" spans="1:14" ht="68.25" customHeight="1" x14ac:dyDescent="0.25">
      <c r="A10" s="143"/>
      <c r="B10" s="103" t="s">
        <v>99</v>
      </c>
      <c r="C10" s="102" t="s">
        <v>117</v>
      </c>
      <c r="D10" s="87"/>
      <c r="E10" s="87"/>
      <c r="F10" s="87"/>
      <c r="G10" s="41"/>
      <c r="H10" s="9"/>
      <c r="I10" s="9">
        <v>52480.9</v>
      </c>
      <c r="J10" s="9">
        <v>1159.7</v>
      </c>
      <c r="K10" s="41">
        <v>1209.5</v>
      </c>
    </row>
    <row r="11" spans="1:14" ht="32.25" customHeight="1" x14ac:dyDescent="0.25">
      <c r="A11" s="139">
        <v>1080</v>
      </c>
      <c r="B11" s="74"/>
      <c r="C11" s="121" t="s">
        <v>144</v>
      </c>
      <c r="D11" s="15" t="s">
        <v>9</v>
      </c>
      <c r="E11" s="15" t="s">
        <v>9</v>
      </c>
      <c r="F11" s="15" t="s">
        <v>9</v>
      </c>
      <c r="G11" s="25">
        <f>G12</f>
        <v>0</v>
      </c>
      <c r="H11" s="25">
        <f>H12+H13+H14</f>
        <v>803673.1</v>
      </c>
      <c r="I11" s="25">
        <f t="shared" ref="I11:K11" si="1">I12+I13+I14</f>
        <v>1705803.5999999999</v>
      </c>
      <c r="J11" s="25">
        <f t="shared" si="1"/>
        <v>1705803.5999999999</v>
      </c>
      <c r="K11" s="25">
        <f t="shared" si="1"/>
        <v>1705803.5999999999</v>
      </c>
    </row>
    <row r="12" spans="1:14" ht="27" customHeight="1" x14ac:dyDescent="0.25">
      <c r="A12" s="141"/>
      <c r="B12" s="103">
        <v>11001</v>
      </c>
      <c r="C12" s="119" t="s">
        <v>142</v>
      </c>
      <c r="D12" s="69" t="s">
        <v>65</v>
      </c>
      <c r="E12" s="69" t="s">
        <v>65</v>
      </c>
      <c r="F12" s="69" t="s">
        <v>11</v>
      </c>
      <c r="G12" s="54"/>
      <c r="H12" s="55">
        <v>576031.9</v>
      </c>
      <c r="I12" s="55">
        <v>987480.1</v>
      </c>
      <c r="J12" s="55">
        <v>987480.1</v>
      </c>
      <c r="K12" s="55">
        <v>987480.1</v>
      </c>
    </row>
    <row r="13" spans="1:14" ht="37.5" customHeight="1" x14ac:dyDescent="0.25">
      <c r="A13" s="141"/>
      <c r="B13" s="122">
        <v>11019</v>
      </c>
      <c r="C13" s="119" t="s">
        <v>139</v>
      </c>
      <c r="D13" s="69" t="s">
        <v>65</v>
      </c>
      <c r="E13" s="69" t="s">
        <v>65</v>
      </c>
      <c r="F13" s="69" t="s">
        <v>11</v>
      </c>
      <c r="G13" s="54"/>
      <c r="H13" s="55">
        <v>113761.1</v>
      </c>
      <c r="I13" s="55">
        <v>364397.8</v>
      </c>
      <c r="J13" s="55">
        <v>364397.8</v>
      </c>
      <c r="K13" s="55">
        <v>364397.8</v>
      </c>
    </row>
    <row r="14" spans="1:14" ht="27" customHeight="1" x14ac:dyDescent="0.25">
      <c r="A14" s="140"/>
      <c r="B14" s="122">
        <v>11020</v>
      </c>
      <c r="C14" s="119" t="s">
        <v>143</v>
      </c>
      <c r="D14" s="69" t="s">
        <v>65</v>
      </c>
      <c r="E14" s="69" t="s">
        <v>65</v>
      </c>
      <c r="F14" s="69" t="s">
        <v>11</v>
      </c>
      <c r="G14" s="54"/>
      <c r="H14" s="55">
        <v>113880.1</v>
      </c>
      <c r="I14" s="55">
        <v>353925.7</v>
      </c>
      <c r="J14" s="55">
        <v>353925.7</v>
      </c>
      <c r="K14" s="55">
        <v>353925.7</v>
      </c>
    </row>
    <row r="15" spans="1:14" x14ac:dyDescent="0.25">
      <c r="A15" s="139">
        <v>1231</v>
      </c>
      <c r="B15" s="74"/>
      <c r="C15" s="123" t="s">
        <v>140</v>
      </c>
      <c r="D15" s="15" t="s">
        <v>9</v>
      </c>
      <c r="E15" s="15" t="s">
        <v>9</v>
      </c>
      <c r="F15" s="15" t="s">
        <v>9</v>
      </c>
      <c r="G15" s="25">
        <f>G16</f>
        <v>0</v>
      </c>
      <c r="H15" s="25">
        <f t="shared" ref="H15:K15" si="2">H16</f>
        <v>899588.2</v>
      </c>
      <c r="I15" s="25">
        <f t="shared" si="2"/>
        <v>1803176.5</v>
      </c>
      <c r="J15" s="25">
        <f t="shared" si="2"/>
        <v>1803176.5</v>
      </c>
      <c r="K15" s="25">
        <f t="shared" si="2"/>
        <v>1803176.5</v>
      </c>
    </row>
    <row r="16" spans="1:14" ht="25.5" x14ac:dyDescent="0.25">
      <c r="A16" s="140"/>
      <c r="B16" s="103">
        <v>11001</v>
      </c>
      <c r="C16" s="119" t="s">
        <v>141</v>
      </c>
      <c r="D16" s="69" t="s">
        <v>65</v>
      </c>
      <c r="E16" s="69" t="s">
        <v>145</v>
      </c>
      <c r="F16" s="69" t="s">
        <v>11</v>
      </c>
      <c r="G16" s="54"/>
      <c r="H16" s="55">
        <v>899588.2</v>
      </c>
      <c r="I16" s="55">
        <v>1803176.5</v>
      </c>
      <c r="J16" s="55">
        <v>1803176.5</v>
      </c>
      <c r="K16" s="55">
        <v>1803176.5</v>
      </c>
    </row>
    <row r="18" spans="1:8" x14ac:dyDescent="0.25">
      <c r="H18" s="39">
        <f>H11+H15</f>
        <v>1703261.2999999998</v>
      </c>
    </row>
    <row r="19" spans="1:8" x14ac:dyDescent="0.25">
      <c r="A19" s="10" t="s">
        <v>146</v>
      </c>
      <c r="H19" s="39"/>
    </row>
  </sheetData>
  <mergeCells count="12">
    <mergeCell ref="A15:A16"/>
    <mergeCell ref="A11:A14"/>
    <mergeCell ref="A5:A10"/>
    <mergeCell ref="K3:K4"/>
    <mergeCell ref="J3:J4"/>
    <mergeCell ref="A1:I1"/>
    <mergeCell ref="A3:B4"/>
    <mergeCell ref="C3:C4"/>
    <mergeCell ref="D3:F3"/>
    <mergeCell ref="G3:G4"/>
    <mergeCell ref="H3:H4"/>
    <mergeCell ref="I3:I4"/>
  </mergeCells>
  <pageMargins left="0.7" right="0.7" top="0.75" bottom="0.75" header="0.3" footer="0.3"/>
  <pageSetup paperSize="9" scale="95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8"/>
  <sheetViews>
    <sheetView topLeftCell="A8" workbookViewId="0">
      <selection activeCell="AZ18" sqref="AZ18"/>
    </sheetView>
  </sheetViews>
  <sheetFormatPr defaultRowHeight="12.75" x14ac:dyDescent="0.25"/>
  <cols>
    <col min="1" max="1" width="7.140625" style="44" customWidth="1"/>
    <col min="2" max="2" width="7.28515625" style="44" customWidth="1"/>
    <col min="3" max="3" width="41.5703125" style="44" customWidth="1"/>
    <col min="4" max="4" width="7.140625" style="44" customWidth="1"/>
    <col min="5" max="5" width="5" style="44" customWidth="1"/>
    <col min="6" max="6" width="5.42578125" style="44" customWidth="1"/>
    <col min="7" max="7" width="3.85546875" style="44" customWidth="1"/>
    <col min="8" max="8" width="4.28515625" style="44" customWidth="1"/>
    <col min="9" max="9" width="5.140625" style="44" customWidth="1"/>
    <col min="10" max="11" width="3.85546875" style="44" customWidth="1"/>
    <col min="12" max="12" width="4.140625" style="44" customWidth="1"/>
    <col min="13" max="14" width="4.28515625" style="44" customWidth="1"/>
    <col min="15" max="15" width="4.42578125" style="44" customWidth="1"/>
    <col min="16" max="16" width="8.140625" style="44" customWidth="1"/>
    <col min="17" max="17" width="10.28515625" style="44" customWidth="1"/>
    <col min="18" max="18" width="4.42578125" style="44" customWidth="1"/>
    <col min="19" max="19" width="4.140625" style="44" customWidth="1"/>
    <col min="20" max="20" width="4" style="44" customWidth="1"/>
    <col min="21" max="21" width="4.5703125" style="44" customWidth="1"/>
    <col min="22" max="22" width="4.140625" style="44" customWidth="1"/>
    <col min="23" max="23" width="4.28515625" style="44" customWidth="1"/>
    <col min="24" max="24" width="4.42578125" style="44" customWidth="1"/>
    <col min="25" max="25" width="4" style="44" customWidth="1"/>
    <col min="26" max="26" width="4.7109375" style="44" customWidth="1"/>
    <col min="27" max="27" width="4.5703125" style="44" customWidth="1"/>
    <col min="28" max="28" width="9.28515625" style="72" customWidth="1"/>
    <col min="29" max="29" width="10" style="44" customWidth="1"/>
    <col min="30" max="30" width="6.28515625" style="44" customWidth="1"/>
    <col min="31" max="31" width="5.5703125" style="44" customWidth="1"/>
    <col min="32" max="32" width="6.140625" style="44" customWidth="1"/>
    <col min="33" max="33" width="5.5703125" style="44" customWidth="1"/>
    <col min="34" max="34" width="6" style="44" customWidth="1"/>
    <col min="35" max="35" width="6.28515625" style="44" customWidth="1"/>
    <col min="36" max="36" width="5.85546875" style="44" customWidth="1"/>
    <col min="37" max="37" width="6.85546875" style="44" customWidth="1"/>
    <col min="38" max="38" width="6.5703125" style="44" customWidth="1"/>
    <col min="39" max="39" width="6.7109375" style="44" customWidth="1"/>
    <col min="40" max="40" width="11.28515625" style="72" customWidth="1"/>
    <col min="41" max="41" width="11.5703125" style="44" customWidth="1"/>
    <col min="42" max="45" width="6.5703125" style="44" customWidth="1"/>
    <col min="46" max="46" width="6.42578125" style="44" customWidth="1"/>
    <col min="47" max="47" width="6.28515625" style="44" customWidth="1"/>
    <col min="48" max="48" width="6.42578125" style="44" customWidth="1"/>
    <col min="49" max="49" width="6.7109375" style="44" customWidth="1"/>
    <col min="50" max="50" width="5.7109375" style="44" customWidth="1"/>
    <col min="51" max="51" width="6.7109375" style="44" customWidth="1"/>
    <col min="52" max="52" width="11.140625" style="72" customWidth="1"/>
    <col min="53" max="53" width="11.7109375" style="44" customWidth="1"/>
    <col min="54" max="54" width="7" style="44" customWidth="1"/>
    <col min="55" max="55" width="6.7109375" style="44" customWidth="1"/>
    <col min="56" max="56" width="6.140625" style="44" customWidth="1"/>
    <col min="57" max="57" width="7.5703125" style="44" customWidth="1"/>
    <col min="58" max="58" width="6.85546875" style="44" customWidth="1"/>
    <col min="59" max="59" width="6.42578125" style="44" customWidth="1"/>
    <col min="60" max="60" width="6.5703125" style="44" customWidth="1"/>
    <col min="61" max="61" width="6.140625" style="44" customWidth="1"/>
    <col min="62" max="62" width="6.5703125" style="44" customWidth="1"/>
    <col min="63" max="63" width="7.28515625" style="44" customWidth="1"/>
    <col min="64" max="16384" width="9.140625" style="44"/>
  </cols>
  <sheetData>
    <row r="1" spans="1:63" ht="13.5" thickBot="1" x14ac:dyDescent="0.3">
      <c r="A1" s="43" t="s">
        <v>71</v>
      </c>
      <c r="AB1" s="70"/>
      <c r="AN1" s="70"/>
      <c r="AZ1" s="70"/>
    </row>
    <row r="2" spans="1:63" ht="29.25" customHeight="1" x14ac:dyDescent="0.25">
      <c r="A2" s="147" t="s">
        <v>2</v>
      </c>
      <c r="B2" s="148"/>
      <c r="C2" s="151" t="s">
        <v>3</v>
      </c>
      <c r="D2" s="153" t="s">
        <v>114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 t="s">
        <v>115</v>
      </c>
      <c r="Q2" s="153"/>
      <c r="R2" s="153"/>
      <c r="S2" s="153"/>
      <c r="T2" s="153"/>
      <c r="U2" s="153"/>
      <c r="V2" s="153"/>
      <c r="W2" s="153"/>
      <c r="X2" s="153"/>
      <c r="Y2" s="153"/>
      <c r="Z2" s="99"/>
      <c r="AA2" s="99"/>
      <c r="AB2" s="144" t="s">
        <v>10</v>
      </c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6"/>
      <c r="AN2" s="144" t="s">
        <v>91</v>
      </c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6"/>
      <c r="AZ2" s="144" t="s">
        <v>121</v>
      </c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6"/>
    </row>
    <row r="3" spans="1:63" ht="77.25" customHeight="1" thickBot="1" x14ac:dyDescent="0.3">
      <c r="A3" s="149"/>
      <c r="B3" s="150"/>
      <c r="C3" s="152"/>
      <c r="D3" s="45" t="s">
        <v>0</v>
      </c>
      <c r="E3" s="46" t="s">
        <v>72</v>
      </c>
      <c r="F3" s="46" t="s">
        <v>73</v>
      </c>
      <c r="G3" s="46" t="s">
        <v>79</v>
      </c>
      <c r="H3" s="46" t="s">
        <v>74</v>
      </c>
      <c r="I3" s="46" t="s">
        <v>80</v>
      </c>
      <c r="J3" s="46" t="s">
        <v>75</v>
      </c>
      <c r="K3" s="46" t="s">
        <v>76</v>
      </c>
      <c r="L3" s="46" t="s">
        <v>77</v>
      </c>
      <c r="M3" s="46" t="s">
        <v>78</v>
      </c>
      <c r="N3" s="46" t="s">
        <v>81</v>
      </c>
      <c r="O3" s="46" t="s">
        <v>82</v>
      </c>
      <c r="P3" s="46" t="s">
        <v>0</v>
      </c>
      <c r="Q3" s="46" t="s">
        <v>72</v>
      </c>
      <c r="R3" s="46" t="s">
        <v>73</v>
      </c>
      <c r="S3" s="46" t="s">
        <v>79</v>
      </c>
      <c r="T3" s="46" t="s">
        <v>74</v>
      </c>
      <c r="U3" s="46" t="s">
        <v>80</v>
      </c>
      <c r="V3" s="46" t="s">
        <v>75</v>
      </c>
      <c r="W3" s="46" t="s">
        <v>76</v>
      </c>
      <c r="X3" s="46" t="s">
        <v>77</v>
      </c>
      <c r="Y3" s="46" t="s">
        <v>78</v>
      </c>
      <c r="Z3" s="46" t="s">
        <v>81</v>
      </c>
      <c r="AA3" s="46" t="s">
        <v>82</v>
      </c>
      <c r="AB3" s="71" t="s">
        <v>0</v>
      </c>
      <c r="AC3" s="46" t="s">
        <v>72</v>
      </c>
      <c r="AD3" s="46" t="s">
        <v>73</v>
      </c>
      <c r="AE3" s="46" t="s">
        <v>79</v>
      </c>
      <c r="AF3" s="46" t="s">
        <v>74</v>
      </c>
      <c r="AG3" s="46" t="s">
        <v>80</v>
      </c>
      <c r="AH3" s="46" t="s">
        <v>75</v>
      </c>
      <c r="AI3" s="46" t="s">
        <v>76</v>
      </c>
      <c r="AJ3" s="46" t="s">
        <v>77</v>
      </c>
      <c r="AK3" s="46" t="s">
        <v>78</v>
      </c>
      <c r="AL3" s="46" t="s">
        <v>81</v>
      </c>
      <c r="AM3" s="46" t="s">
        <v>82</v>
      </c>
      <c r="AN3" s="71" t="s">
        <v>0</v>
      </c>
      <c r="AO3" s="46" t="s">
        <v>72</v>
      </c>
      <c r="AP3" s="46" t="s">
        <v>79</v>
      </c>
      <c r="AQ3" s="46" t="s">
        <v>73</v>
      </c>
      <c r="AR3" s="46" t="s">
        <v>74</v>
      </c>
      <c r="AS3" s="46" t="s">
        <v>80</v>
      </c>
      <c r="AT3" s="46" t="s">
        <v>75</v>
      </c>
      <c r="AU3" s="46" t="s">
        <v>76</v>
      </c>
      <c r="AV3" s="46" t="s">
        <v>77</v>
      </c>
      <c r="AW3" s="46" t="s">
        <v>78</v>
      </c>
      <c r="AX3" s="46" t="s">
        <v>81</v>
      </c>
      <c r="AY3" s="46" t="s">
        <v>82</v>
      </c>
      <c r="AZ3" s="71" t="s">
        <v>0</v>
      </c>
      <c r="BA3" s="46" t="s">
        <v>72</v>
      </c>
      <c r="BB3" s="46" t="s">
        <v>79</v>
      </c>
      <c r="BC3" s="46" t="s">
        <v>73</v>
      </c>
      <c r="BD3" s="46" t="s">
        <v>74</v>
      </c>
      <c r="BE3" s="46" t="s">
        <v>80</v>
      </c>
      <c r="BF3" s="46" t="s">
        <v>75</v>
      </c>
      <c r="BG3" s="46" t="s">
        <v>76</v>
      </c>
      <c r="BH3" s="46" t="s">
        <v>77</v>
      </c>
      <c r="BI3" s="46" t="s">
        <v>78</v>
      </c>
      <c r="BJ3" s="46" t="s">
        <v>81</v>
      </c>
      <c r="BK3" s="46" t="s">
        <v>82</v>
      </c>
    </row>
    <row r="4" spans="1:63" ht="39" customHeight="1" x14ac:dyDescent="0.25">
      <c r="A4" s="142">
        <v>1120</v>
      </c>
      <c r="B4" s="73"/>
      <c r="C4" s="85" t="s">
        <v>64</v>
      </c>
      <c r="D4" s="47">
        <f>E4+F4+G4+K4+O4</f>
        <v>0</v>
      </c>
      <c r="E4" s="47">
        <f>E5+E6+E7+E8+E9</f>
        <v>0</v>
      </c>
      <c r="F4" s="47">
        <f t="shared" ref="F4:AA4" si="0">F5+F6+F7+F8+F9</f>
        <v>0</v>
      </c>
      <c r="G4" s="47">
        <f t="shared" si="0"/>
        <v>0</v>
      </c>
      <c r="H4" s="47">
        <f t="shared" si="0"/>
        <v>0</v>
      </c>
      <c r="I4" s="47">
        <f t="shared" si="0"/>
        <v>0</v>
      </c>
      <c r="J4" s="47">
        <f t="shared" si="0"/>
        <v>0</v>
      </c>
      <c r="K4" s="47">
        <f t="shared" si="0"/>
        <v>0</v>
      </c>
      <c r="L4" s="47">
        <f t="shared" si="0"/>
        <v>0</v>
      </c>
      <c r="M4" s="47">
        <f t="shared" si="0"/>
        <v>0</v>
      </c>
      <c r="N4" s="47">
        <f t="shared" si="0"/>
        <v>0</v>
      </c>
      <c r="O4" s="47">
        <f t="shared" si="0"/>
        <v>0</v>
      </c>
      <c r="P4" s="47">
        <f t="shared" si="0"/>
        <v>0</v>
      </c>
      <c r="Q4" s="47">
        <f t="shared" si="0"/>
        <v>0</v>
      </c>
      <c r="R4" s="47">
        <f t="shared" si="0"/>
        <v>0</v>
      </c>
      <c r="S4" s="47">
        <f t="shared" si="0"/>
        <v>0</v>
      </c>
      <c r="T4" s="47">
        <f t="shared" si="0"/>
        <v>0</v>
      </c>
      <c r="U4" s="47">
        <f t="shared" si="0"/>
        <v>0</v>
      </c>
      <c r="V4" s="47">
        <f t="shared" si="0"/>
        <v>0</v>
      </c>
      <c r="W4" s="47">
        <f t="shared" si="0"/>
        <v>0</v>
      </c>
      <c r="X4" s="47">
        <f t="shared" si="0"/>
        <v>0</v>
      </c>
      <c r="Y4" s="47">
        <f t="shared" si="0"/>
        <v>0</v>
      </c>
      <c r="Z4" s="47">
        <f t="shared" si="0"/>
        <v>0</v>
      </c>
      <c r="AA4" s="47">
        <f t="shared" si="0"/>
        <v>0</v>
      </c>
      <c r="AB4" s="47">
        <f>AC4+AD4+AE4+AF4+AH4+AM4</f>
        <v>1943597.9</v>
      </c>
      <c r="AC4" s="47">
        <f>AC5+AC6+AC7+AC8+AC9</f>
        <v>1943597.9</v>
      </c>
      <c r="AD4" s="47">
        <f t="shared" ref="AD4:AM4" si="1">AD5+AD6+AD7+AD8+AD9</f>
        <v>0</v>
      </c>
      <c r="AE4" s="47">
        <f t="shared" si="1"/>
        <v>0</v>
      </c>
      <c r="AF4" s="47">
        <f t="shared" si="1"/>
        <v>0</v>
      </c>
      <c r="AG4" s="47">
        <f t="shared" si="1"/>
        <v>0</v>
      </c>
      <c r="AH4" s="47">
        <f t="shared" si="1"/>
        <v>0</v>
      </c>
      <c r="AI4" s="47">
        <f t="shared" si="1"/>
        <v>0</v>
      </c>
      <c r="AJ4" s="47">
        <f t="shared" si="1"/>
        <v>0</v>
      </c>
      <c r="AK4" s="47">
        <f t="shared" si="1"/>
        <v>0</v>
      </c>
      <c r="AL4" s="47">
        <f t="shared" si="1"/>
        <v>0</v>
      </c>
      <c r="AM4" s="47">
        <f t="shared" si="1"/>
        <v>0</v>
      </c>
      <c r="AN4" s="47">
        <f>AO4+AP4+AQ4+AR4+AT4+AY4</f>
        <v>10189657.699999999</v>
      </c>
      <c r="AO4" s="47">
        <f>AO5+AO6+AO7+AO8+AO9</f>
        <v>10189657.699999999</v>
      </c>
      <c r="AP4" s="47">
        <f t="shared" ref="AP4:AY4" si="2">AP5+AP6+AP7+AP8+AP9</f>
        <v>0</v>
      </c>
      <c r="AQ4" s="47">
        <f t="shared" si="2"/>
        <v>0</v>
      </c>
      <c r="AR4" s="47">
        <f t="shared" si="2"/>
        <v>0</v>
      </c>
      <c r="AS4" s="47">
        <f t="shared" si="2"/>
        <v>0</v>
      </c>
      <c r="AT4" s="47">
        <f t="shared" si="2"/>
        <v>0</v>
      </c>
      <c r="AU4" s="47">
        <f t="shared" si="2"/>
        <v>0</v>
      </c>
      <c r="AV4" s="47">
        <f t="shared" si="2"/>
        <v>0</v>
      </c>
      <c r="AW4" s="47">
        <f t="shared" si="2"/>
        <v>0</v>
      </c>
      <c r="AX4" s="47">
        <f t="shared" si="2"/>
        <v>0</v>
      </c>
      <c r="AY4" s="47">
        <f t="shared" si="2"/>
        <v>0</v>
      </c>
      <c r="AZ4" s="47">
        <f>BA4+BB4+BC4+BD4+BF4+BK4</f>
        <v>21175797.5</v>
      </c>
      <c r="BA4" s="47">
        <f>BA5+BA6+BA7+BA8+BA9</f>
        <v>21175797.5</v>
      </c>
      <c r="BB4" s="47">
        <f t="shared" ref="BB4:BK4" si="3">BB5+BB6+BB7+BB8+BB9</f>
        <v>0</v>
      </c>
      <c r="BC4" s="47">
        <f t="shared" si="3"/>
        <v>0</v>
      </c>
      <c r="BD4" s="47">
        <f t="shared" si="3"/>
        <v>0</v>
      </c>
      <c r="BE4" s="47">
        <f t="shared" si="3"/>
        <v>0</v>
      </c>
      <c r="BF4" s="47">
        <f t="shared" si="3"/>
        <v>0</v>
      </c>
      <c r="BG4" s="47">
        <f t="shared" si="3"/>
        <v>0</v>
      </c>
      <c r="BH4" s="47">
        <f t="shared" si="3"/>
        <v>0</v>
      </c>
      <c r="BI4" s="47">
        <f t="shared" si="3"/>
        <v>0</v>
      </c>
      <c r="BJ4" s="47">
        <f t="shared" si="3"/>
        <v>0</v>
      </c>
      <c r="BK4" s="47">
        <f t="shared" si="3"/>
        <v>0</v>
      </c>
    </row>
    <row r="5" spans="1:63" s="91" customFormat="1" ht="33" customHeight="1" x14ac:dyDescent="0.25">
      <c r="A5" s="143"/>
      <c r="B5" s="103" t="s">
        <v>98</v>
      </c>
      <c r="C5" s="102" t="s">
        <v>112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106">
        <f>AC5+AD5+AE5+AF5+AH5+AM5</f>
        <v>43965</v>
      </c>
      <c r="AC5" s="9">
        <v>43965</v>
      </c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106">
        <f>AO5+AP5+AQ5+AR5+AT5+AY5</f>
        <v>43965</v>
      </c>
      <c r="AO5" s="9">
        <v>43965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106">
        <f>BA5+BB5+BC5+BD5+BF5+BK5</f>
        <v>43965</v>
      </c>
      <c r="BA5" s="9">
        <v>43965</v>
      </c>
      <c r="BB5" s="90"/>
      <c r="BC5" s="90"/>
      <c r="BD5" s="90"/>
      <c r="BE5" s="90"/>
      <c r="BF5" s="90"/>
      <c r="BG5" s="90"/>
      <c r="BH5" s="90"/>
      <c r="BI5" s="90"/>
      <c r="BJ5" s="90"/>
      <c r="BK5" s="90"/>
    </row>
    <row r="6" spans="1:63" s="91" customFormat="1" ht="39" customHeight="1" x14ac:dyDescent="0.25">
      <c r="A6" s="143"/>
      <c r="B6" s="103" t="s">
        <v>118</v>
      </c>
      <c r="C6" s="118" t="s">
        <v>111</v>
      </c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106">
        <f t="shared" ref="AB6:AB9" si="4">AC6+AD6+AE6+AF6+AH6+AM6</f>
        <v>23652</v>
      </c>
      <c r="AC6" s="9">
        <v>23652</v>
      </c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106">
        <f t="shared" ref="AN6:AN15" si="5">AO6+AP6+AQ6+AR6+AT6+AY6</f>
        <v>25272</v>
      </c>
      <c r="AO6" s="9">
        <v>25272</v>
      </c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106">
        <f t="shared" ref="AZ6:AZ9" si="6">BA6+BB6+BC6+BD6+BF6+BK6</f>
        <v>26892</v>
      </c>
      <c r="BA6" s="9">
        <v>26892</v>
      </c>
      <c r="BB6" s="90"/>
      <c r="BC6" s="90"/>
      <c r="BD6" s="90"/>
      <c r="BE6" s="90"/>
      <c r="BF6" s="90"/>
      <c r="BG6" s="90"/>
      <c r="BH6" s="90"/>
      <c r="BI6" s="90"/>
      <c r="BJ6" s="90"/>
      <c r="BK6" s="90"/>
    </row>
    <row r="7" spans="1:63" s="91" customFormat="1" ht="39" customHeight="1" x14ac:dyDescent="0.25">
      <c r="A7" s="143"/>
      <c r="B7" s="103">
        <v>31002</v>
      </c>
      <c r="C7" s="118" t="s">
        <v>119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106">
        <f t="shared" si="4"/>
        <v>110000</v>
      </c>
      <c r="AC7" s="9">
        <v>110000</v>
      </c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106">
        <f t="shared" si="5"/>
        <v>110000</v>
      </c>
      <c r="AO7" s="9">
        <v>110000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106">
        <f t="shared" si="6"/>
        <v>110000</v>
      </c>
      <c r="BA7" s="9">
        <v>110000</v>
      </c>
      <c r="BB7" s="90"/>
      <c r="BC7" s="90"/>
      <c r="BD7" s="90"/>
      <c r="BE7" s="90"/>
      <c r="BF7" s="90"/>
      <c r="BG7" s="90"/>
      <c r="BH7" s="90"/>
      <c r="BI7" s="90"/>
      <c r="BJ7" s="90"/>
      <c r="BK7" s="90"/>
    </row>
    <row r="8" spans="1:63" s="91" customFormat="1" ht="46.5" customHeight="1" x14ac:dyDescent="0.25">
      <c r="A8" s="143"/>
      <c r="B8" s="103" t="s">
        <v>99</v>
      </c>
      <c r="C8" s="102" t="s">
        <v>102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106">
        <f t="shared" si="4"/>
        <v>1713500</v>
      </c>
      <c r="AC8" s="9">
        <v>1713500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106">
        <f t="shared" si="5"/>
        <v>10009261</v>
      </c>
      <c r="AO8" s="9">
        <v>10009261</v>
      </c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106">
        <f t="shared" si="6"/>
        <v>20993731</v>
      </c>
      <c r="BA8" s="9">
        <v>20993731</v>
      </c>
      <c r="BB8" s="90"/>
      <c r="BC8" s="90"/>
      <c r="BD8" s="90"/>
      <c r="BE8" s="90"/>
      <c r="BF8" s="90"/>
      <c r="BG8" s="90"/>
      <c r="BH8" s="90"/>
      <c r="BI8" s="90"/>
      <c r="BJ8" s="90"/>
      <c r="BK8" s="90"/>
    </row>
    <row r="9" spans="1:63" s="91" customFormat="1" ht="51.75" customHeight="1" x14ac:dyDescent="0.25">
      <c r="A9" s="143"/>
      <c r="B9" s="103" t="s">
        <v>99</v>
      </c>
      <c r="C9" s="102" t="s">
        <v>117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106">
        <f t="shared" si="4"/>
        <v>52480.9</v>
      </c>
      <c r="AC9" s="9">
        <v>52480.9</v>
      </c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106">
        <f t="shared" si="5"/>
        <v>1159.7</v>
      </c>
      <c r="AO9" s="9">
        <v>1159.7</v>
      </c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106">
        <f t="shared" si="6"/>
        <v>1209.5</v>
      </c>
      <c r="BA9" s="9">
        <v>1209.5</v>
      </c>
      <c r="BB9" s="90"/>
      <c r="BC9" s="90"/>
      <c r="BD9" s="90"/>
      <c r="BE9" s="90"/>
      <c r="BF9" s="90"/>
      <c r="BG9" s="90"/>
      <c r="BH9" s="90"/>
      <c r="BI9" s="90"/>
      <c r="BJ9" s="90"/>
      <c r="BK9" s="90"/>
    </row>
    <row r="10" spans="1:63" s="57" customFormat="1" ht="19.5" customHeight="1" x14ac:dyDescent="0.25">
      <c r="A10" s="139">
        <v>1080</v>
      </c>
      <c r="B10" s="74"/>
      <c r="C10" s="121" t="s">
        <v>144</v>
      </c>
      <c r="D10" s="58">
        <f>D11</f>
        <v>0</v>
      </c>
      <c r="E10" s="58">
        <f t="shared" ref="E10:O10" si="7">E11</f>
        <v>0</v>
      </c>
      <c r="F10" s="58">
        <f t="shared" si="7"/>
        <v>0</v>
      </c>
      <c r="G10" s="58">
        <f t="shared" si="7"/>
        <v>0</v>
      </c>
      <c r="H10" s="58">
        <f t="shared" si="7"/>
        <v>0</v>
      </c>
      <c r="I10" s="58">
        <f t="shared" si="7"/>
        <v>0</v>
      </c>
      <c r="J10" s="58">
        <f t="shared" si="7"/>
        <v>0</v>
      </c>
      <c r="K10" s="58">
        <f t="shared" si="7"/>
        <v>0</v>
      </c>
      <c r="L10" s="58">
        <f t="shared" si="7"/>
        <v>0</v>
      </c>
      <c r="M10" s="58">
        <f t="shared" si="7"/>
        <v>0</v>
      </c>
      <c r="N10" s="58">
        <f t="shared" si="7"/>
        <v>0</v>
      </c>
      <c r="O10" s="58">
        <f t="shared" si="7"/>
        <v>0</v>
      </c>
      <c r="P10" s="58">
        <f>P11+P12+P13</f>
        <v>803673.1</v>
      </c>
      <c r="Q10" s="58">
        <f>Q11+Q12+Q13</f>
        <v>803673.1</v>
      </c>
      <c r="R10" s="58">
        <f t="shared" ref="R10:BK10" si="8">R11+R12+R13</f>
        <v>0</v>
      </c>
      <c r="S10" s="58">
        <f t="shared" si="8"/>
        <v>0</v>
      </c>
      <c r="T10" s="58">
        <f t="shared" si="8"/>
        <v>0</v>
      </c>
      <c r="U10" s="58">
        <f t="shared" si="8"/>
        <v>0</v>
      </c>
      <c r="V10" s="58">
        <f t="shared" si="8"/>
        <v>0</v>
      </c>
      <c r="W10" s="58">
        <f t="shared" si="8"/>
        <v>0</v>
      </c>
      <c r="X10" s="58">
        <f t="shared" si="8"/>
        <v>0</v>
      </c>
      <c r="Y10" s="58">
        <f t="shared" si="8"/>
        <v>0</v>
      </c>
      <c r="Z10" s="58">
        <f t="shared" si="8"/>
        <v>0</v>
      </c>
      <c r="AA10" s="58">
        <f t="shared" si="8"/>
        <v>0</v>
      </c>
      <c r="AB10" s="58">
        <f t="shared" si="8"/>
        <v>1705803.5999999999</v>
      </c>
      <c r="AC10" s="58">
        <f t="shared" si="8"/>
        <v>1705803.5999999999</v>
      </c>
      <c r="AD10" s="58">
        <f t="shared" si="8"/>
        <v>0</v>
      </c>
      <c r="AE10" s="58">
        <f t="shared" si="8"/>
        <v>0</v>
      </c>
      <c r="AF10" s="58">
        <f t="shared" si="8"/>
        <v>0</v>
      </c>
      <c r="AG10" s="58">
        <f t="shared" si="8"/>
        <v>0</v>
      </c>
      <c r="AH10" s="58">
        <f t="shared" si="8"/>
        <v>0</v>
      </c>
      <c r="AI10" s="58">
        <f t="shared" si="8"/>
        <v>0</v>
      </c>
      <c r="AJ10" s="58">
        <f t="shared" si="8"/>
        <v>0</v>
      </c>
      <c r="AK10" s="58">
        <f t="shared" si="8"/>
        <v>0</v>
      </c>
      <c r="AL10" s="58">
        <f t="shared" si="8"/>
        <v>0</v>
      </c>
      <c r="AM10" s="58">
        <f t="shared" si="8"/>
        <v>0</v>
      </c>
      <c r="AN10" s="58">
        <f t="shared" si="8"/>
        <v>1705803.5999999999</v>
      </c>
      <c r="AO10" s="58">
        <f t="shared" si="8"/>
        <v>1705803.5999999999</v>
      </c>
      <c r="AP10" s="58">
        <f t="shared" si="8"/>
        <v>0</v>
      </c>
      <c r="AQ10" s="58">
        <f t="shared" si="8"/>
        <v>0</v>
      </c>
      <c r="AR10" s="58">
        <f t="shared" si="8"/>
        <v>0</v>
      </c>
      <c r="AS10" s="58">
        <f t="shared" si="8"/>
        <v>0</v>
      </c>
      <c r="AT10" s="58">
        <f t="shared" si="8"/>
        <v>0</v>
      </c>
      <c r="AU10" s="58">
        <f t="shared" si="8"/>
        <v>0</v>
      </c>
      <c r="AV10" s="58">
        <f t="shared" si="8"/>
        <v>0</v>
      </c>
      <c r="AW10" s="58">
        <f t="shared" si="8"/>
        <v>0</v>
      </c>
      <c r="AX10" s="58">
        <f t="shared" si="8"/>
        <v>0</v>
      </c>
      <c r="AY10" s="58">
        <f t="shared" si="8"/>
        <v>0</v>
      </c>
      <c r="AZ10" s="58">
        <f t="shared" si="8"/>
        <v>1705803.5999999999</v>
      </c>
      <c r="BA10" s="58">
        <f t="shared" si="8"/>
        <v>1705803.5999999999</v>
      </c>
      <c r="BB10" s="58">
        <f t="shared" si="8"/>
        <v>0</v>
      </c>
      <c r="BC10" s="58">
        <f t="shared" si="8"/>
        <v>0</v>
      </c>
      <c r="BD10" s="58">
        <f t="shared" si="8"/>
        <v>0</v>
      </c>
      <c r="BE10" s="58">
        <f t="shared" si="8"/>
        <v>0</v>
      </c>
      <c r="BF10" s="58">
        <f t="shared" si="8"/>
        <v>0</v>
      </c>
      <c r="BG10" s="58">
        <f t="shared" si="8"/>
        <v>0</v>
      </c>
      <c r="BH10" s="58">
        <f t="shared" si="8"/>
        <v>0</v>
      </c>
      <c r="BI10" s="58">
        <f t="shared" si="8"/>
        <v>0</v>
      </c>
      <c r="BJ10" s="58">
        <f t="shared" si="8"/>
        <v>0</v>
      </c>
      <c r="BK10" s="58">
        <f t="shared" si="8"/>
        <v>0</v>
      </c>
    </row>
    <row r="11" spans="1:63" s="57" customFormat="1" ht="39" customHeight="1" x14ac:dyDescent="0.25">
      <c r="A11" s="141"/>
      <c r="B11" s="103">
        <v>11001</v>
      </c>
      <c r="C11" s="119" t="s">
        <v>142</v>
      </c>
      <c r="D11" s="5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106">
        <f>Q11+R11+S11+W11+AA11</f>
        <v>576031.9</v>
      </c>
      <c r="Q11" s="42">
        <v>576031.9</v>
      </c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106">
        <f>AC11+AD11+AE11+AI11+AM11</f>
        <v>987480.1</v>
      </c>
      <c r="AC11" s="55">
        <v>987480.1</v>
      </c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106">
        <f t="shared" si="5"/>
        <v>987480.1</v>
      </c>
      <c r="AO11" s="42">
        <v>987480.1</v>
      </c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106">
        <f>BA11+BB11+BC11+BD11+BF11+BK11</f>
        <v>987480.1</v>
      </c>
      <c r="BA11" s="42">
        <v>987480.1</v>
      </c>
      <c r="BB11" s="56"/>
      <c r="BC11" s="56"/>
      <c r="BD11" s="56"/>
      <c r="BE11" s="56"/>
      <c r="BF11" s="56"/>
      <c r="BG11" s="56"/>
      <c r="BH11" s="56"/>
      <c r="BI11" s="56"/>
      <c r="BJ11" s="56"/>
      <c r="BK11" s="56"/>
    </row>
    <row r="12" spans="1:63" ht="51" x14ac:dyDescent="0.25">
      <c r="A12" s="141"/>
      <c r="B12" s="122">
        <v>11019</v>
      </c>
      <c r="C12" s="119" t="s">
        <v>139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106">
        <f t="shared" ref="P12:P15" si="9">Q12+R12+S12+W12+AA12</f>
        <v>113761.1</v>
      </c>
      <c r="Q12" s="42">
        <v>113761.1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106">
        <f t="shared" ref="AB12:AB15" si="10">AC12+AD12+AE12+AI12+AM12</f>
        <v>364397.8</v>
      </c>
      <c r="AC12" s="124">
        <v>364397.8</v>
      </c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106">
        <f t="shared" si="5"/>
        <v>364397.8</v>
      </c>
      <c r="AO12" s="124">
        <v>364397.8</v>
      </c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106">
        <f t="shared" ref="AZ12:AZ15" si="11">BA12+BB12+BC12+BD12+BF12+BK12</f>
        <v>364397.8</v>
      </c>
      <c r="BA12" s="124">
        <v>364397.8</v>
      </c>
      <c r="BB12" s="48"/>
      <c r="BC12" s="48"/>
      <c r="BD12" s="48"/>
      <c r="BE12" s="48"/>
      <c r="BF12" s="48"/>
      <c r="BG12" s="48"/>
      <c r="BH12" s="48"/>
      <c r="BI12" s="48"/>
      <c r="BJ12" s="48"/>
      <c r="BK12" s="48"/>
    </row>
    <row r="13" spans="1:63" ht="51" x14ac:dyDescent="0.25">
      <c r="A13" s="140"/>
      <c r="B13" s="122">
        <v>11020</v>
      </c>
      <c r="C13" s="119" t="s">
        <v>143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106">
        <f t="shared" si="9"/>
        <v>113880.1</v>
      </c>
      <c r="Q13" s="42">
        <v>113880.1</v>
      </c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106">
        <f t="shared" si="10"/>
        <v>353925.7</v>
      </c>
      <c r="AC13" s="124">
        <v>353925.7</v>
      </c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106">
        <f t="shared" si="5"/>
        <v>353925.7</v>
      </c>
      <c r="AO13" s="124">
        <v>353925.7</v>
      </c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106">
        <f t="shared" si="11"/>
        <v>353925.7</v>
      </c>
      <c r="BA13" s="124">
        <v>353925.7</v>
      </c>
      <c r="BB13" s="48"/>
      <c r="BC13" s="48"/>
      <c r="BD13" s="48"/>
      <c r="BE13" s="48"/>
      <c r="BF13" s="48"/>
      <c r="BG13" s="48"/>
      <c r="BH13" s="48"/>
      <c r="BI13" s="48"/>
      <c r="BJ13" s="48"/>
      <c r="BK13" s="48"/>
    </row>
    <row r="14" spans="1:63" ht="13.5" x14ac:dyDescent="0.25">
      <c r="A14" s="139">
        <v>1231</v>
      </c>
      <c r="B14" s="74"/>
      <c r="C14" s="123" t="s">
        <v>140</v>
      </c>
      <c r="D14" s="58">
        <f>D15</f>
        <v>0</v>
      </c>
      <c r="E14" s="58">
        <f t="shared" ref="E14:O14" si="12">E15</f>
        <v>0</v>
      </c>
      <c r="F14" s="58">
        <f t="shared" si="12"/>
        <v>0</v>
      </c>
      <c r="G14" s="58">
        <f t="shared" si="12"/>
        <v>0</v>
      </c>
      <c r="H14" s="58">
        <f t="shared" si="12"/>
        <v>0</v>
      </c>
      <c r="I14" s="58">
        <f t="shared" si="12"/>
        <v>0</v>
      </c>
      <c r="J14" s="58">
        <f t="shared" si="12"/>
        <v>0</v>
      </c>
      <c r="K14" s="58">
        <f t="shared" si="12"/>
        <v>0</v>
      </c>
      <c r="L14" s="58">
        <f t="shared" si="12"/>
        <v>0</v>
      </c>
      <c r="M14" s="58">
        <f t="shared" si="12"/>
        <v>0</v>
      </c>
      <c r="N14" s="58">
        <f t="shared" si="12"/>
        <v>0</v>
      </c>
      <c r="O14" s="58">
        <f t="shared" si="12"/>
        <v>0</v>
      </c>
      <c r="P14" s="58">
        <f>P15+P16+P17</f>
        <v>899588.2</v>
      </c>
      <c r="Q14" s="58">
        <f>Q15+Q16+Q17</f>
        <v>899588.2</v>
      </c>
      <c r="R14" s="58">
        <f t="shared" ref="R14" si="13">R15+R16+R17</f>
        <v>0</v>
      </c>
      <c r="S14" s="58">
        <f t="shared" ref="S14" si="14">S15+S16+S17</f>
        <v>0</v>
      </c>
      <c r="T14" s="58">
        <f t="shared" ref="T14" si="15">T15+T16+T17</f>
        <v>0</v>
      </c>
      <c r="U14" s="58">
        <f t="shared" ref="U14" si="16">U15+U16+U17</f>
        <v>0</v>
      </c>
      <c r="V14" s="58">
        <f t="shared" ref="V14" si="17">V15+V16+V17</f>
        <v>0</v>
      </c>
      <c r="W14" s="58">
        <f t="shared" ref="W14" si="18">W15+W16+W17</f>
        <v>0</v>
      </c>
      <c r="X14" s="58">
        <f t="shared" ref="X14" si="19">X15+X16+X17</f>
        <v>0</v>
      </c>
      <c r="Y14" s="58">
        <f t="shared" ref="Y14" si="20">Y15+Y16+Y17</f>
        <v>0</v>
      </c>
      <c r="Z14" s="58">
        <f t="shared" ref="Z14" si="21">Z15+Z16+Z17</f>
        <v>0</v>
      </c>
      <c r="AA14" s="58">
        <f t="shared" ref="AA14" si="22">AA15+AA16+AA17</f>
        <v>0</v>
      </c>
      <c r="AB14" s="58">
        <f t="shared" ref="AB14" si="23">AB15+AB16+AB17</f>
        <v>1803176.5</v>
      </c>
      <c r="AC14" s="58">
        <f t="shared" ref="AC14" si="24">AC15+AC16+AC17</f>
        <v>1803176.5</v>
      </c>
      <c r="AD14" s="58">
        <f t="shared" ref="AD14" si="25">AD15+AD16+AD17</f>
        <v>0</v>
      </c>
      <c r="AE14" s="58">
        <f t="shared" ref="AE14" si="26">AE15+AE16+AE17</f>
        <v>0</v>
      </c>
      <c r="AF14" s="58">
        <f t="shared" ref="AF14" si="27">AF15+AF16+AF17</f>
        <v>0</v>
      </c>
      <c r="AG14" s="58">
        <f t="shared" ref="AG14" si="28">AG15+AG16+AG17</f>
        <v>0</v>
      </c>
      <c r="AH14" s="58">
        <f t="shared" ref="AH14" si="29">AH15+AH16+AH17</f>
        <v>0</v>
      </c>
      <c r="AI14" s="58">
        <f t="shared" ref="AI14" si="30">AI15+AI16+AI17</f>
        <v>0</v>
      </c>
      <c r="AJ14" s="58">
        <f t="shared" ref="AJ14" si="31">AJ15+AJ16+AJ17</f>
        <v>0</v>
      </c>
      <c r="AK14" s="58">
        <f t="shared" ref="AK14" si="32">AK15+AK16+AK17</f>
        <v>0</v>
      </c>
      <c r="AL14" s="58">
        <f t="shared" ref="AL14" si="33">AL15+AL16+AL17</f>
        <v>0</v>
      </c>
      <c r="AM14" s="58">
        <f t="shared" ref="AM14" si="34">AM15+AM16+AM17</f>
        <v>0</v>
      </c>
      <c r="AN14" s="58">
        <f t="shared" ref="AN14" si="35">AN15+AN16+AN17</f>
        <v>1803176.5</v>
      </c>
      <c r="AO14" s="58">
        <f t="shared" ref="AO14" si="36">AO15+AO16+AO17</f>
        <v>1803176.5</v>
      </c>
      <c r="AP14" s="58">
        <f t="shared" ref="AP14" si="37">AP15+AP16+AP17</f>
        <v>0</v>
      </c>
      <c r="AQ14" s="58">
        <f t="shared" ref="AQ14" si="38">AQ15+AQ16+AQ17</f>
        <v>0</v>
      </c>
      <c r="AR14" s="58">
        <f t="shared" ref="AR14" si="39">AR15+AR16+AR17</f>
        <v>0</v>
      </c>
      <c r="AS14" s="58">
        <f t="shared" ref="AS14" si="40">AS15+AS16+AS17</f>
        <v>0</v>
      </c>
      <c r="AT14" s="58">
        <f t="shared" ref="AT14" si="41">AT15+AT16+AT17</f>
        <v>0</v>
      </c>
      <c r="AU14" s="58">
        <f t="shared" ref="AU14" si="42">AU15+AU16+AU17</f>
        <v>0</v>
      </c>
      <c r="AV14" s="58">
        <f t="shared" ref="AV14" si="43">AV15+AV16+AV17</f>
        <v>0</v>
      </c>
      <c r="AW14" s="58">
        <f t="shared" ref="AW14" si="44">AW15+AW16+AW17</f>
        <v>0</v>
      </c>
      <c r="AX14" s="58">
        <f t="shared" ref="AX14" si="45">AX15+AX16+AX17</f>
        <v>0</v>
      </c>
      <c r="AY14" s="58">
        <f t="shared" ref="AY14" si="46">AY15+AY16+AY17</f>
        <v>0</v>
      </c>
      <c r="AZ14" s="58">
        <f t="shared" ref="AZ14" si="47">AZ15+AZ16+AZ17</f>
        <v>1803176.5</v>
      </c>
      <c r="BA14" s="58">
        <f t="shared" ref="BA14" si="48">BA15+BA16+BA17</f>
        <v>1803176.5</v>
      </c>
      <c r="BB14" s="58">
        <f t="shared" ref="BB14" si="49">BB15+BB16+BB17</f>
        <v>0</v>
      </c>
      <c r="BC14" s="58">
        <f t="shared" ref="BC14" si="50">BC15+BC16+BC17</f>
        <v>0</v>
      </c>
      <c r="BD14" s="58">
        <f t="shared" ref="BD14" si="51">BD15+BD16+BD17</f>
        <v>0</v>
      </c>
      <c r="BE14" s="58">
        <f t="shared" ref="BE14" si="52">BE15+BE16+BE17</f>
        <v>0</v>
      </c>
      <c r="BF14" s="58">
        <f t="shared" ref="BF14" si="53">BF15+BF16+BF17</f>
        <v>0</v>
      </c>
      <c r="BG14" s="58">
        <f t="shared" ref="BG14" si="54">BG15+BG16+BG17</f>
        <v>0</v>
      </c>
      <c r="BH14" s="58">
        <f t="shared" ref="BH14" si="55">BH15+BH16+BH17</f>
        <v>0</v>
      </c>
      <c r="BI14" s="58">
        <f t="shared" ref="BI14" si="56">BI15+BI16+BI17</f>
        <v>0</v>
      </c>
      <c r="BJ14" s="58">
        <f t="shared" ref="BJ14" si="57">BJ15+BJ16+BJ17</f>
        <v>0</v>
      </c>
      <c r="BK14" s="58">
        <f t="shared" ref="BK14" si="58">BK15+BK16+BK17</f>
        <v>0</v>
      </c>
    </row>
    <row r="15" spans="1:63" ht="25.5" x14ac:dyDescent="0.25">
      <c r="A15" s="140"/>
      <c r="B15" s="103">
        <v>11001</v>
      </c>
      <c r="C15" s="119" t="s">
        <v>141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106">
        <f t="shared" si="9"/>
        <v>899588.2</v>
      </c>
      <c r="Q15" s="42">
        <v>899588.2</v>
      </c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106">
        <f t="shared" si="10"/>
        <v>1803176.5</v>
      </c>
      <c r="AC15" s="124">
        <v>1803176.5</v>
      </c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106">
        <f t="shared" si="5"/>
        <v>1803176.5</v>
      </c>
      <c r="AO15" s="124">
        <v>1803176.5</v>
      </c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106">
        <f t="shared" si="11"/>
        <v>1803176.5</v>
      </c>
      <c r="BA15" s="124">
        <v>1803176.5</v>
      </c>
      <c r="BB15" s="48"/>
      <c r="BC15" s="48"/>
      <c r="BD15" s="48"/>
      <c r="BE15" s="48"/>
      <c r="BF15" s="48"/>
      <c r="BG15" s="48"/>
      <c r="BH15" s="48"/>
      <c r="BI15" s="48"/>
      <c r="BJ15" s="48"/>
      <c r="BK15" s="48"/>
    </row>
    <row r="18" spans="16:52" x14ac:dyDescent="0.25">
      <c r="P18" s="129">
        <f>P10+P14</f>
        <v>1703261.2999999998</v>
      </c>
      <c r="AB18" s="84">
        <f>AB4+AB10+AB14</f>
        <v>5452578</v>
      </c>
      <c r="AN18" s="84">
        <f>AN4+AN10+AN14</f>
        <v>13698637.799999999</v>
      </c>
      <c r="AZ18" s="84">
        <f>AZ4+AZ10+AZ14</f>
        <v>24684777.600000001</v>
      </c>
    </row>
  </sheetData>
  <mergeCells count="10">
    <mergeCell ref="A10:A13"/>
    <mergeCell ref="A14:A15"/>
    <mergeCell ref="AZ2:BK2"/>
    <mergeCell ref="AB2:AM2"/>
    <mergeCell ref="AN2:AY2"/>
    <mergeCell ref="A4:A9"/>
    <mergeCell ref="A2:B3"/>
    <mergeCell ref="C2:C3"/>
    <mergeCell ref="D2:O2"/>
    <mergeCell ref="P2:Y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opLeftCell="A16" workbookViewId="0">
      <selection activeCell="A26" sqref="A26"/>
    </sheetView>
  </sheetViews>
  <sheetFormatPr defaultRowHeight="13.5" x14ac:dyDescent="0.25"/>
  <cols>
    <col min="1" max="1" width="7.5703125" style="10" customWidth="1"/>
    <col min="2" max="2" width="7.42578125" style="10" customWidth="1"/>
    <col min="3" max="4" width="9.140625" style="10"/>
    <col min="5" max="5" width="23.7109375" style="10" customWidth="1"/>
    <col min="6" max="6" width="10.140625" style="10" customWidth="1"/>
    <col min="7" max="7" width="10.85546875" style="10" customWidth="1"/>
    <col min="8" max="8" width="11.5703125" style="10" customWidth="1"/>
    <col min="9" max="9" width="6" style="10" customWidth="1"/>
    <col min="10" max="10" width="9.7109375" style="10" customWidth="1"/>
    <col min="11" max="11" width="10.28515625" style="10" customWidth="1"/>
    <col min="12" max="12" width="11.28515625" style="10" customWidth="1"/>
    <col min="13" max="13" width="11" style="10" customWidth="1"/>
    <col min="14" max="14" width="10.7109375" style="10" customWidth="1"/>
    <col min="15" max="15" width="12" style="10" customWidth="1"/>
    <col min="16" max="16" width="10.7109375" style="10" customWidth="1"/>
    <col min="17" max="17" width="11.7109375" style="10" customWidth="1"/>
    <col min="18" max="18" width="11" style="10" bestFit="1" customWidth="1"/>
    <col min="19" max="19" width="11.5703125" style="10" customWidth="1"/>
    <col min="20" max="20" width="10.7109375" style="10" customWidth="1"/>
    <col min="21" max="16384" width="9.140625" style="10"/>
  </cols>
  <sheetData>
    <row r="1" spans="1:20" x14ac:dyDescent="0.25">
      <c r="A1" s="17" t="s">
        <v>12</v>
      </c>
    </row>
    <row r="2" spans="1:20" x14ac:dyDescent="0.25">
      <c r="A2" s="18"/>
    </row>
    <row r="3" spans="1:20" x14ac:dyDescent="0.25">
      <c r="A3" s="98" t="s">
        <v>123</v>
      </c>
    </row>
    <row r="4" spans="1:20" ht="14.25" thickBot="1" x14ac:dyDescent="0.3">
      <c r="A4" s="19" t="s">
        <v>13</v>
      </c>
    </row>
    <row r="5" spans="1:20" ht="59.25" customHeight="1" x14ac:dyDescent="0.25">
      <c r="A5" s="154" t="s">
        <v>2</v>
      </c>
      <c r="B5" s="164"/>
      <c r="C5" s="166" t="s">
        <v>14</v>
      </c>
      <c r="D5" s="155"/>
      <c r="E5" s="156"/>
      <c r="F5" s="154" t="s">
        <v>22</v>
      </c>
      <c r="G5" s="155"/>
      <c r="H5" s="156"/>
      <c r="I5" s="154" t="s">
        <v>23</v>
      </c>
      <c r="J5" s="155"/>
      <c r="K5" s="156"/>
      <c r="L5" s="154" t="s">
        <v>15</v>
      </c>
      <c r="M5" s="155"/>
      <c r="N5" s="156"/>
      <c r="O5" s="154" t="s">
        <v>25</v>
      </c>
      <c r="P5" s="155"/>
      <c r="Q5" s="156"/>
    </row>
    <row r="6" spans="1:20" ht="14.25" thickBot="1" x14ac:dyDescent="0.3">
      <c r="A6" s="157"/>
      <c r="B6" s="165"/>
      <c r="C6" s="167"/>
      <c r="D6" s="168"/>
      <c r="E6" s="169"/>
      <c r="F6" s="157" t="s">
        <v>13</v>
      </c>
      <c r="G6" s="158"/>
      <c r="H6" s="159"/>
      <c r="I6" s="157" t="s">
        <v>24</v>
      </c>
      <c r="J6" s="158"/>
      <c r="K6" s="159"/>
      <c r="L6" s="157" t="s">
        <v>16</v>
      </c>
      <c r="M6" s="158"/>
      <c r="N6" s="159"/>
      <c r="O6" s="157" t="s">
        <v>13</v>
      </c>
      <c r="P6" s="158"/>
      <c r="Q6" s="159"/>
    </row>
    <row r="7" spans="1:20" ht="27.75" thickBot="1" x14ac:dyDescent="0.3">
      <c r="A7" s="20" t="s">
        <v>17</v>
      </c>
      <c r="B7" s="21" t="s">
        <v>18</v>
      </c>
      <c r="C7" s="170"/>
      <c r="D7" s="171"/>
      <c r="E7" s="172"/>
      <c r="F7" s="100" t="s">
        <v>19</v>
      </c>
      <c r="G7" s="100" t="s">
        <v>92</v>
      </c>
      <c r="H7" s="100" t="s">
        <v>122</v>
      </c>
      <c r="I7" s="100" t="s">
        <v>19</v>
      </c>
      <c r="J7" s="100" t="s">
        <v>92</v>
      </c>
      <c r="K7" s="100" t="s">
        <v>122</v>
      </c>
      <c r="L7" s="100" t="s">
        <v>19</v>
      </c>
      <c r="M7" s="100" t="s">
        <v>92</v>
      </c>
      <c r="N7" s="100" t="s">
        <v>122</v>
      </c>
      <c r="O7" s="100" t="s">
        <v>19</v>
      </c>
      <c r="P7" s="100" t="s">
        <v>92</v>
      </c>
      <c r="Q7" s="100" t="s">
        <v>122</v>
      </c>
    </row>
    <row r="8" spans="1:20" ht="14.25" thickBot="1" x14ac:dyDescent="0.3">
      <c r="A8" s="160" t="s">
        <v>20</v>
      </c>
      <c r="B8" s="161"/>
      <c r="C8" s="161"/>
      <c r="D8" s="162"/>
      <c r="E8" s="163"/>
      <c r="F8" s="16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20" ht="23.25" customHeight="1" x14ac:dyDescent="0.25">
      <c r="A9" s="173" t="s">
        <v>97</v>
      </c>
      <c r="B9" s="79"/>
      <c r="C9" s="186"/>
      <c r="D9" s="187"/>
      <c r="E9" s="188"/>
      <c r="F9" s="75">
        <f>F10</f>
        <v>0</v>
      </c>
      <c r="G9" s="75">
        <f t="shared" ref="G9:K9" si="0">G10</f>
        <v>0</v>
      </c>
      <c r="H9" s="75">
        <f t="shared" si="0"/>
        <v>0</v>
      </c>
      <c r="I9" s="75">
        <f t="shared" si="0"/>
        <v>0</v>
      </c>
      <c r="J9" s="75">
        <f t="shared" si="0"/>
        <v>0</v>
      </c>
      <c r="K9" s="75">
        <f t="shared" si="0"/>
        <v>0</v>
      </c>
      <c r="L9" s="75">
        <f>L10+L11</f>
        <v>0</v>
      </c>
      <c r="M9" s="75">
        <f t="shared" ref="M9:N9" si="1">M10+M11</f>
        <v>0</v>
      </c>
      <c r="N9" s="75">
        <f t="shared" si="1"/>
        <v>0</v>
      </c>
      <c r="O9" s="75">
        <f t="shared" ref="O9" si="2">O10+O11</f>
        <v>0</v>
      </c>
      <c r="P9" s="75">
        <f t="shared" ref="P9" si="3">P10+P11</f>
        <v>0</v>
      </c>
      <c r="Q9" s="75">
        <f t="shared" ref="Q9" si="4">Q10+Q11</f>
        <v>0</v>
      </c>
      <c r="R9" s="39"/>
    </row>
    <row r="10" spans="1:20" ht="18" customHeight="1" x14ac:dyDescent="0.25">
      <c r="A10" s="143"/>
      <c r="B10" s="62"/>
      <c r="C10" s="183"/>
      <c r="D10" s="184"/>
      <c r="E10" s="185"/>
      <c r="F10" s="9"/>
      <c r="G10" s="9"/>
      <c r="H10" s="9"/>
      <c r="I10" s="23"/>
      <c r="J10" s="23"/>
      <c r="K10" s="23"/>
      <c r="L10" s="9"/>
      <c r="M10" s="9"/>
      <c r="N10" s="9"/>
      <c r="O10" s="55">
        <f>F10+L10</f>
        <v>0</v>
      </c>
      <c r="P10" s="55">
        <f t="shared" ref="P10:P11" si="5">G10+M10</f>
        <v>0</v>
      </c>
      <c r="Q10" s="55">
        <f t="shared" ref="Q10:Q11" si="6">H10+N10</f>
        <v>0</v>
      </c>
    </row>
    <row r="11" spans="1:20" ht="21.75" customHeight="1" thickBot="1" x14ac:dyDescent="0.3">
      <c r="A11" s="96"/>
      <c r="B11" s="62"/>
      <c r="C11" s="180"/>
      <c r="D11" s="181"/>
      <c r="E11" s="182"/>
      <c r="F11" s="9"/>
      <c r="G11" s="9"/>
      <c r="H11" s="9"/>
      <c r="I11" s="24"/>
      <c r="J11" s="24"/>
      <c r="K11" s="24"/>
      <c r="L11" s="9"/>
      <c r="M11" s="9"/>
      <c r="N11" s="9"/>
      <c r="O11" s="55">
        <f>F11+L11</f>
        <v>0</v>
      </c>
      <c r="P11" s="55">
        <f t="shared" si="5"/>
        <v>0</v>
      </c>
      <c r="Q11" s="55">
        <f t="shared" si="6"/>
        <v>0</v>
      </c>
    </row>
    <row r="12" spans="1:20" ht="45.75" customHeight="1" thickBot="1" x14ac:dyDescent="0.3">
      <c r="A12" s="191" t="s">
        <v>21</v>
      </c>
      <c r="B12" s="192"/>
      <c r="C12" s="192"/>
      <c r="D12" s="193"/>
      <c r="E12" s="189"/>
      <c r="F12" s="190"/>
      <c r="G12" s="80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20" ht="32.25" customHeight="1" x14ac:dyDescent="0.25">
      <c r="A13" s="194">
        <v>1120</v>
      </c>
      <c r="B13" s="77"/>
      <c r="C13" s="199" t="s">
        <v>64</v>
      </c>
      <c r="D13" s="200"/>
      <c r="E13" s="201"/>
      <c r="F13" s="75">
        <f>F14+F15+F16+H17+F18</f>
        <v>0</v>
      </c>
      <c r="G13" s="75">
        <f t="shared" ref="G13:I13" si="7">G14+G15+G16+I17+G18</f>
        <v>0</v>
      </c>
      <c r="H13" s="75">
        <f t="shared" si="7"/>
        <v>0</v>
      </c>
      <c r="I13" s="75">
        <f t="shared" si="7"/>
        <v>0</v>
      </c>
      <c r="J13" s="75">
        <f t="shared" ref="J13:K13" si="8">J14</f>
        <v>0</v>
      </c>
      <c r="K13" s="75">
        <f t="shared" si="8"/>
        <v>0</v>
      </c>
      <c r="L13" s="75">
        <f>L14+L15+L16+L17+L18</f>
        <v>1943597.9</v>
      </c>
      <c r="M13" s="75">
        <f t="shared" ref="M13:N13" si="9">M14+M15+M16+M17+M18</f>
        <v>10189657.699999999</v>
      </c>
      <c r="N13" s="75">
        <f t="shared" si="9"/>
        <v>21175797.5</v>
      </c>
      <c r="O13" s="75">
        <f t="shared" ref="O13" si="10">O14+O15+O16+O17+O18</f>
        <v>1943597.9</v>
      </c>
      <c r="P13" s="75">
        <f t="shared" ref="P13" si="11">P14+P15+P16+P17+P18</f>
        <v>10189657.699999999</v>
      </c>
      <c r="Q13" s="75">
        <f t="shared" ref="Q13" si="12">Q14+Q15+Q16+Q17+Q18</f>
        <v>21175797.5</v>
      </c>
    </row>
    <row r="14" spans="1:20" ht="29.25" customHeight="1" x14ac:dyDescent="0.25">
      <c r="A14" s="195"/>
      <c r="C14" s="202" t="s">
        <v>112</v>
      </c>
      <c r="D14" s="203"/>
      <c r="E14" s="204"/>
      <c r="F14" s="9"/>
      <c r="G14" s="9"/>
      <c r="H14" s="9"/>
      <c r="I14" s="95"/>
      <c r="J14" s="95"/>
      <c r="K14" s="95"/>
      <c r="L14" s="9">
        <v>43965</v>
      </c>
      <c r="M14" s="9">
        <v>43965</v>
      </c>
      <c r="N14" s="9">
        <v>43965</v>
      </c>
      <c r="O14" s="55">
        <f t="shared" ref="O14:O18" si="13">F14+L14</f>
        <v>43965</v>
      </c>
      <c r="P14" s="55">
        <f t="shared" ref="P14:P18" si="14">G14+M14</f>
        <v>43965</v>
      </c>
      <c r="Q14" s="55">
        <f t="shared" ref="Q14:Q18" si="15">H14+N14</f>
        <v>43965</v>
      </c>
      <c r="R14" s="39">
        <f>L13+L19+L23</f>
        <v>5452578</v>
      </c>
      <c r="S14" s="39">
        <f t="shared" ref="S14:T14" si="16">M13+M19+M23</f>
        <v>13698637.799999999</v>
      </c>
      <c r="T14" s="39">
        <f t="shared" si="16"/>
        <v>24684777.600000001</v>
      </c>
    </row>
    <row r="15" spans="1:20" ht="25.5" customHeight="1" x14ac:dyDescent="0.25">
      <c r="A15" s="195"/>
      <c r="B15" s="103" t="s">
        <v>118</v>
      </c>
      <c r="C15" s="174" t="s">
        <v>111</v>
      </c>
      <c r="D15" s="175"/>
      <c r="E15" s="176"/>
      <c r="F15" s="9"/>
      <c r="G15" s="9"/>
      <c r="H15" s="105"/>
      <c r="I15" s="95"/>
      <c r="J15" s="95"/>
      <c r="K15" s="95"/>
      <c r="L15" s="9">
        <v>23652</v>
      </c>
      <c r="M15" s="9">
        <v>25272</v>
      </c>
      <c r="N15" s="105">
        <v>26892</v>
      </c>
      <c r="O15" s="55">
        <f t="shared" si="13"/>
        <v>23652</v>
      </c>
      <c r="P15" s="55">
        <f t="shared" si="14"/>
        <v>25272</v>
      </c>
      <c r="Q15" s="55">
        <f t="shared" si="15"/>
        <v>26892</v>
      </c>
    </row>
    <row r="16" spans="1:20" ht="36" customHeight="1" x14ac:dyDescent="0.25">
      <c r="A16" s="195"/>
      <c r="B16" s="103">
        <v>31002</v>
      </c>
      <c r="C16" s="177" t="s">
        <v>119</v>
      </c>
      <c r="D16" s="178"/>
      <c r="E16" s="179"/>
      <c r="F16" s="9"/>
      <c r="G16" s="9"/>
      <c r="H16" s="9"/>
      <c r="I16" s="95"/>
      <c r="J16" s="95"/>
      <c r="K16" s="95"/>
      <c r="L16" s="9">
        <v>110000</v>
      </c>
      <c r="M16" s="9">
        <v>110000</v>
      </c>
      <c r="N16" s="9">
        <v>110000</v>
      </c>
      <c r="O16" s="55">
        <f t="shared" si="13"/>
        <v>110000</v>
      </c>
      <c r="P16" s="55">
        <f t="shared" si="14"/>
        <v>110000</v>
      </c>
      <c r="Q16" s="55">
        <f t="shared" si="15"/>
        <v>110000</v>
      </c>
    </row>
    <row r="17" spans="1:17" ht="38.25" customHeight="1" x14ac:dyDescent="0.25">
      <c r="A17" s="195"/>
      <c r="B17" s="103" t="s">
        <v>99</v>
      </c>
      <c r="C17" s="196" t="s">
        <v>102</v>
      </c>
      <c r="D17" s="197"/>
      <c r="E17" s="198"/>
      <c r="F17" s="9"/>
      <c r="G17" s="9"/>
      <c r="H17" s="30"/>
      <c r="I17" s="23"/>
      <c r="J17" s="23"/>
      <c r="K17" s="23"/>
      <c r="L17" s="9">
        <v>1713500</v>
      </c>
      <c r="M17" s="9">
        <v>10009261</v>
      </c>
      <c r="N17" s="30">
        <v>20993731</v>
      </c>
      <c r="O17" s="55">
        <f t="shared" si="13"/>
        <v>1713500</v>
      </c>
      <c r="P17" s="55">
        <f t="shared" si="14"/>
        <v>10009261</v>
      </c>
      <c r="Q17" s="55">
        <f t="shared" si="15"/>
        <v>20993731</v>
      </c>
    </row>
    <row r="18" spans="1:17" ht="71.25" customHeight="1" x14ac:dyDescent="0.25">
      <c r="A18" s="195"/>
      <c r="B18" s="103" t="s">
        <v>99</v>
      </c>
      <c r="C18" s="196" t="s">
        <v>117</v>
      </c>
      <c r="D18" s="197"/>
      <c r="E18" s="198"/>
      <c r="F18" s="9"/>
      <c r="G18" s="9"/>
      <c r="H18" s="41"/>
      <c r="I18" s="23"/>
      <c r="J18" s="23"/>
      <c r="K18" s="23"/>
      <c r="L18" s="9">
        <v>52480.9</v>
      </c>
      <c r="M18" s="9">
        <v>1159.7</v>
      </c>
      <c r="N18" s="41">
        <v>1209.5</v>
      </c>
      <c r="O18" s="55">
        <f t="shared" si="13"/>
        <v>52480.9</v>
      </c>
      <c r="P18" s="55">
        <f t="shared" si="14"/>
        <v>1159.7</v>
      </c>
      <c r="Q18" s="55">
        <f t="shared" si="15"/>
        <v>1209.5</v>
      </c>
    </row>
    <row r="19" spans="1:17" ht="34.5" customHeight="1" x14ac:dyDescent="0.25">
      <c r="A19" s="208">
        <v>1080</v>
      </c>
      <c r="B19" s="78"/>
      <c r="C19" s="214" t="s">
        <v>144</v>
      </c>
      <c r="D19" s="215"/>
      <c r="E19" s="216"/>
      <c r="F19" s="76">
        <f>F20</f>
        <v>0</v>
      </c>
      <c r="G19" s="76">
        <f t="shared" ref="G19:K19" si="17">G20</f>
        <v>0</v>
      </c>
      <c r="H19" s="76">
        <f t="shared" si="17"/>
        <v>0</v>
      </c>
      <c r="I19" s="76">
        <f t="shared" si="17"/>
        <v>0</v>
      </c>
      <c r="J19" s="76">
        <f t="shared" si="17"/>
        <v>0</v>
      </c>
      <c r="K19" s="76">
        <f t="shared" si="17"/>
        <v>0</v>
      </c>
      <c r="L19" s="76">
        <f>L20+L21+L22</f>
        <v>1705803.5999999999</v>
      </c>
      <c r="M19" s="76">
        <f t="shared" ref="M19:N19" si="18">M20+M21+M22</f>
        <v>1705803.5999999999</v>
      </c>
      <c r="N19" s="76">
        <f t="shared" si="18"/>
        <v>1705803.5999999999</v>
      </c>
      <c r="O19" s="76">
        <f t="shared" ref="O19" si="19">O20+O21+O22</f>
        <v>1705803.5999999999</v>
      </c>
      <c r="P19" s="76">
        <f t="shared" ref="P19" si="20">P20+P21+P22</f>
        <v>1705803.5999999999</v>
      </c>
      <c r="Q19" s="76">
        <f t="shared" ref="Q19" si="21">Q20+Q21+Q22</f>
        <v>1705803.5999999999</v>
      </c>
    </row>
    <row r="20" spans="1:17" ht="65.25" customHeight="1" x14ac:dyDescent="0.25">
      <c r="A20" s="209"/>
      <c r="B20" s="103">
        <v>11001</v>
      </c>
      <c r="C20" s="205" t="s">
        <v>142</v>
      </c>
      <c r="D20" s="206"/>
      <c r="E20" s="207"/>
      <c r="F20" s="55"/>
      <c r="G20" s="55"/>
      <c r="H20" s="55"/>
      <c r="I20" s="24"/>
      <c r="J20" s="24"/>
      <c r="K20" s="24"/>
      <c r="L20" s="55">
        <v>987480.1</v>
      </c>
      <c r="M20" s="55">
        <v>987480.1</v>
      </c>
      <c r="N20" s="55">
        <v>987480.1</v>
      </c>
      <c r="O20" s="55">
        <f>F20+L20</f>
        <v>987480.1</v>
      </c>
      <c r="P20" s="55">
        <f t="shared" ref="P20:Q21" si="22">G20+M20</f>
        <v>987480.1</v>
      </c>
      <c r="Q20" s="55">
        <f t="shared" si="22"/>
        <v>987480.1</v>
      </c>
    </row>
    <row r="21" spans="1:17" ht="44.25" customHeight="1" x14ac:dyDescent="0.25">
      <c r="A21" s="209"/>
      <c r="B21" s="122">
        <v>11019</v>
      </c>
      <c r="C21" s="205" t="s">
        <v>139</v>
      </c>
      <c r="D21" s="206"/>
      <c r="E21" s="207"/>
      <c r="F21" s="125"/>
      <c r="G21" s="125"/>
      <c r="H21" s="125"/>
      <c r="I21" s="125"/>
      <c r="J21" s="125"/>
      <c r="K21" s="125"/>
      <c r="L21" s="125">
        <v>364397.8</v>
      </c>
      <c r="M21" s="125">
        <v>364397.8</v>
      </c>
      <c r="N21" s="125">
        <v>364397.8</v>
      </c>
      <c r="O21" s="125">
        <f>F21+L21</f>
        <v>364397.8</v>
      </c>
      <c r="P21" s="55">
        <f t="shared" si="22"/>
        <v>364397.8</v>
      </c>
      <c r="Q21" s="55">
        <f t="shared" si="22"/>
        <v>364397.8</v>
      </c>
    </row>
    <row r="22" spans="1:17" ht="59.25" customHeight="1" x14ac:dyDescent="0.25">
      <c r="A22" s="209"/>
      <c r="B22" s="122">
        <v>11020</v>
      </c>
      <c r="C22" s="205" t="s">
        <v>143</v>
      </c>
      <c r="D22" s="206"/>
      <c r="E22" s="207"/>
      <c r="F22" s="112"/>
      <c r="G22" s="112"/>
      <c r="H22" s="112"/>
      <c r="I22" s="112"/>
      <c r="J22" s="112"/>
      <c r="K22" s="112"/>
      <c r="L22" s="127">
        <v>353925.7</v>
      </c>
      <c r="M22" s="127">
        <v>353925.7</v>
      </c>
      <c r="N22" s="127">
        <v>353925.7</v>
      </c>
      <c r="O22" s="125">
        <f>F22+L22</f>
        <v>353925.7</v>
      </c>
      <c r="P22" s="55">
        <f t="shared" ref="P22" si="23">G22+M22</f>
        <v>353925.7</v>
      </c>
      <c r="Q22" s="55">
        <f t="shared" ref="Q22" si="24">H22+N22</f>
        <v>353925.7</v>
      </c>
    </row>
    <row r="23" spans="1:17" ht="34.5" customHeight="1" x14ac:dyDescent="0.25">
      <c r="A23" s="210">
        <v>1231</v>
      </c>
      <c r="B23" s="78"/>
      <c r="C23" s="211" t="s">
        <v>140</v>
      </c>
      <c r="D23" s="212"/>
      <c r="E23" s="213"/>
      <c r="F23" s="76">
        <f>F24</f>
        <v>0</v>
      </c>
      <c r="G23" s="76">
        <f t="shared" ref="G23:Q23" si="25">G24</f>
        <v>0</v>
      </c>
      <c r="H23" s="76">
        <f t="shared" si="25"/>
        <v>0</v>
      </c>
      <c r="I23" s="76">
        <f t="shared" si="25"/>
        <v>0</v>
      </c>
      <c r="J23" s="76">
        <f t="shared" si="25"/>
        <v>0</v>
      </c>
      <c r="K23" s="76">
        <f t="shared" si="25"/>
        <v>0</v>
      </c>
      <c r="L23" s="126">
        <f t="shared" si="25"/>
        <v>1803176.5</v>
      </c>
      <c r="M23" s="126">
        <f t="shared" si="25"/>
        <v>1803176.5</v>
      </c>
      <c r="N23" s="126">
        <f t="shared" si="25"/>
        <v>1803176.5</v>
      </c>
      <c r="O23" s="126">
        <f t="shared" si="25"/>
        <v>1803176.5</v>
      </c>
      <c r="P23" s="126">
        <f t="shared" si="25"/>
        <v>1803176.5</v>
      </c>
      <c r="Q23" s="126">
        <f t="shared" si="25"/>
        <v>1803176.5</v>
      </c>
    </row>
    <row r="24" spans="1:17" ht="39.75" customHeight="1" x14ac:dyDescent="0.25">
      <c r="A24" s="210"/>
      <c r="B24" s="103">
        <v>11001</v>
      </c>
      <c r="C24" s="205" t="s">
        <v>141</v>
      </c>
      <c r="D24" s="206"/>
      <c r="E24" s="207"/>
      <c r="F24" s="55"/>
      <c r="G24" s="55"/>
      <c r="H24" s="55"/>
      <c r="I24" s="24"/>
      <c r="J24" s="24"/>
      <c r="K24" s="24"/>
      <c r="L24" s="55">
        <v>1803176.5</v>
      </c>
      <c r="M24" s="55">
        <v>1803176.5</v>
      </c>
      <c r="N24" s="55">
        <v>1803176.5</v>
      </c>
      <c r="O24" s="55">
        <f>F24+L24</f>
        <v>1803176.5</v>
      </c>
      <c r="P24" s="55">
        <f t="shared" ref="P24" si="26">G24+M24</f>
        <v>1803176.5</v>
      </c>
      <c r="Q24" s="55">
        <f t="shared" ref="Q24" si="27">H24+N24</f>
        <v>1803176.5</v>
      </c>
    </row>
    <row r="26" spans="1:17" x14ac:dyDescent="0.25">
      <c r="A26" s="10" t="s">
        <v>146</v>
      </c>
    </row>
  </sheetData>
  <mergeCells count="33">
    <mergeCell ref="C21:E21"/>
    <mergeCell ref="C22:E22"/>
    <mergeCell ref="A19:A22"/>
    <mergeCell ref="A23:A24"/>
    <mergeCell ref="C23:E23"/>
    <mergeCell ref="C24:E24"/>
    <mergeCell ref="C19:E19"/>
    <mergeCell ref="C20:E20"/>
    <mergeCell ref="A9:A10"/>
    <mergeCell ref="C15:E15"/>
    <mergeCell ref="C16:E16"/>
    <mergeCell ref="C11:E11"/>
    <mergeCell ref="C10:E10"/>
    <mergeCell ref="C9:E9"/>
    <mergeCell ref="E12:F12"/>
    <mergeCell ref="A12:D12"/>
    <mergeCell ref="A13:A18"/>
    <mergeCell ref="C17:E17"/>
    <mergeCell ref="C13:E13"/>
    <mergeCell ref="C18:E18"/>
    <mergeCell ref="C14:E14"/>
    <mergeCell ref="O5:Q5"/>
    <mergeCell ref="I6:K6"/>
    <mergeCell ref="L6:N6"/>
    <mergeCell ref="O6:Q6"/>
    <mergeCell ref="A8:D8"/>
    <mergeCell ref="E8:F8"/>
    <mergeCell ref="I5:K5"/>
    <mergeCell ref="L5:N5"/>
    <mergeCell ref="A5:B6"/>
    <mergeCell ref="C5:E7"/>
    <mergeCell ref="F5:H5"/>
    <mergeCell ref="F6:H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11" sqref="A11"/>
    </sheetView>
  </sheetViews>
  <sheetFormatPr defaultRowHeight="15" x14ac:dyDescent="0.25"/>
  <cols>
    <col min="1" max="1" width="91.28515625" customWidth="1"/>
    <col min="2" max="2" width="12.7109375" customWidth="1"/>
    <col min="3" max="3" width="13" customWidth="1"/>
    <col min="4" max="4" width="14.7109375" customWidth="1"/>
    <col min="5" max="5" width="12.85546875" customWidth="1"/>
  </cols>
  <sheetData>
    <row r="1" spans="1:5" x14ac:dyDescent="0.25">
      <c r="A1" s="107" t="s">
        <v>124</v>
      </c>
    </row>
    <row r="2" spans="1:5" x14ac:dyDescent="0.25">
      <c r="A2" s="33" t="s">
        <v>83</v>
      </c>
    </row>
    <row r="3" spans="1:5" ht="16.5" x14ac:dyDescent="0.25">
      <c r="A3" s="34"/>
      <c r="B3" s="35" t="s">
        <v>84</v>
      </c>
      <c r="C3" s="35" t="s">
        <v>85</v>
      </c>
      <c r="D3" s="35" t="s">
        <v>93</v>
      </c>
      <c r="E3" s="35" t="s">
        <v>125</v>
      </c>
    </row>
    <row r="4" spans="1:5" ht="32.25" customHeight="1" x14ac:dyDescent="0.25">
      <c r="A4" s="36" t="s">
        <v>126</v>
      </c>
      <c r="B4" s="37" t="s">
        <v>9</v>
      </c>
      <c r="C4" s="83"/>
      <c r="D4" s="83"/>
      <c r="E4" s="83"/>
    </row>
    <row r="5" spans="1:5" ht="27" x14ac:dyDescent="0.25">
      <c r="A5" s="36" t="s">
        <v>127</v>
      </c>
      <c r="B5" s="49"/>
      <c r="C5" s="37" t="s">
        <v>9</v>
      </c>
      <c r="D5" s="37" t="s">
        <v>9</v>
      </c>
      <c r="E5" s="37" t="s">
        <v>9</v>
      </c>
    </row>
    <row r="6" spans="1:5" ht="27" x14ac:dyDescent="0.25">
      <c r="A6" s="36" t="s">
        <v>128</v>
      </c>
      <c r="B6" s="37" t="s">
        <v>9</v>
      </c>
      <c r="C6" s="94">
        <f>C7+C8+C9</f>
        <v>5452578</v>
      </c>
      <c r="D6" s="94">
        <f t="shared" ref="D6:E6" si="0">D7+D8+D9</f>
        <v>13698637.799999999</v>
      </c>
      <c r="E6" s="93">
        <f t="shared" si="0"/>
        <v>24684777.600000001</v>
      </c>
    </row>
    <row r="7" spans="1:5" ht="27" x14ac:dyDescent="0.25">
      <c r="A7" s="36" t="s">
        <v>129</v>
      </c>
      <c r="B7" s="37" t="s">
        <v>9</v>
      </c>
      <c r="C7" s="49"/>
      <c r="D7" s="49"/>
      <c r="E7" s="50"/>
    </row>
    <row r="8" spans="1:5" ht="18" customHeight="1" x14ac:dyDescent="0.25">
      <c r="A8" s="36" t="s">
        <v>86</v>
      </c>
      <c r="B8" s="37" t="s">
        <v>9</v>
      </c>
      <c r="C8" s="38"/>
      <c r="D8" s="38"/>
      <c r="E8" s="38"/>
    </row>
    <row r="9" spans="1:5" ht="20.25" customHeight="1" x14ac:dyDescent="0.25">
      <c r="A9" s="36" t="s">
        <v>87</v>
      </c>
      <c r="B9" s="37" t="s">
        <v>9</v>
      </c>
      <c r="C9" s="82">
        <f>'Հ 5'!L5</f>
        <v>5452578</v>
      </c>
      <c r="D9" s="81">
        <f>'Հ 5'!M5</f>
        <v>13698637.799999999</v>
      </c>
      <c r="E9" s="82">
        <f>'Հ 5'!N5</f>
        <v>24684777.600000001</v>
      </c>
    </row>
    <row r="10" spans="1:5" x14ac:dyDescent="0.25">
      <c r="A10" s="36" t="s">
        <v>130</v>
      </c>
      <c r="B10" s="37" t="s">
        <v>9</v>
      </c>
      <c r="C10" s="93">
        <f>C6-B5</f>
        <v>5452578</v>
      </c>
      <c r="D10" s="93">
        <f>D6-B5</f>
        <v>13698637.799999999</v>
      </c>
      <c r="E10" s="93">
        <f>E6-B5</f>
        <v>24684777.600000001</v>
      </c>
    </row>
    <row r="11" spans="1:5" ht="27" x14ac:dyDescent="0.25">
      <c r="A11" s="36" t="s">
        <v>131</v>
      </c>
      <c r="B11" s="37" t="s">
        <v>9</v>
      </c>
      <c r="C11" s="93">
        <f>+C6-C4</f>
        <v>5452578</v>
      </c>
      <c r="D11" s="93">
        <f>+D6-D4</f>
        <v>13698637.799999999</v>
      </c>
      <c r="E11" s="93">
        <f>+E6-E4</f>
        <v>24684777.600000001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J31" sqref="J31"/>
    </sheetView>
  </sheetViews>
  <sheetFormatPr defaultRowHeight="13.5" x14ac:dyDescent="0.25"/>
  <cols>
    <col min="1" max="1" width="7.7109375" style="10" customWidth="1"/>
    <col min="2" max="2" width="6.5703125" style="10" hidden="1" customWidth="1"/>
    <col min="3" max="3" width="39.28515625" style="10" customWidth="1"/>
    <col min="4" max="4" width="7.7109375" style="10" hidden="1" customWidth="1"/>
    <col min="5" max="5" width="7.42578125" style="10" hidden="1" customWidth="1"/>
    <col min="6" max="6" width="7" style="10" hidden="1" customWidth="1"/>
    <col min="7" max="7" width="9.140625" style="10" hidden="1" customWidth="1"/>
    <col min="8" max="8" width="10.42578125" style="10" hidden="1" customWidth="1"/>
    <col min="9" max="9" width="14.28515625" style="10" customWidth="1"/>
    <col min="10" max="10" width="13.7109375" style="10" customWidth="1"/>
    <col min="11" max="11" width="14.42578125" style="10" customWidth="1"/>
    <col min="12" max="12" width="14" style="10" customWidth="1"/>
    <col min="13" max="13" width="11.7109375" style="10" customWidth="1"/>
    <col min="14" max="14" width="11.28515625" style="10" customWidth="1"/>
    <col min="15" max="16384" width="9.140625" style="10"/>
  </cols>
  <sheetData>
    <row r="1" spans="1:11" x14ac:dyDescent="0.25">
      <c r="A1" s="136"/>
      <c r="B1" s="136"/>
      <c r="C1" s="136"/>
      <c r="D1" s="136"/>
      <c r="E1" s="136"/>
      <c r="F1" s="136"/>
      <c r="G1" s="136"/>
      <c r="H1" s="136"/>
      <c r="I1" s="136"/>
    </row>
    <row r="2" spans="1:11" x14ac:dyDescent="0.25">
      <c r="A2" s="11" t="s">
        <v>132</v>
      </c>
      <c r="B2" s="11"/>
      <c r="C2" s="11"/>
      <c r="D2" s="11"/>
      <c r="E2" s="11"/>
      <c r="F2" s="11"/>
      <c r="G2" s="11"/>
      <c r="H2" s="11"/>
      <c r="I2" s="11"/>
    </row>
    <row r="3" spans="1:11" ht="29.25" customHeight="1" x14ac:dyDescent="0.25">
      <c r="A3" s="137"/>
      <c r="B3" s="137"/>
      <c r="C3" s="137"/>
      <c r="D3" s="137" t="s">
        <v>5</v>
      </c>
      <c r="E3" s="137"/>
      <c r="F3" s="137"/>
      <c r="G3" s="137" t="s">
        <v>88</v>
      </c>
      <c r="H3" s="137" t="s">
        <v>89</v>
      </c>
      <c r="I3" s="137" t="s">
        <v>10</v>
      </c>
      <c r="J3" s="137" t="s">
        <v>91</v>
      </c>
      <c r="K3" s="137" t="s">
        <v>120</v>
      </c>
    </row>
    <row r="4" spans="1:11" ht="32.25" customHeight="1" x14ac:dyDescent="0.25">
      <c r="A4" s="137"/>
      <c r="B4" s="137"/>
      <c r="C4" s="137"/>
      <c r="D4" s="97" t="s">
        <v>6</v>
      </c>
      <c r="E4" s="97" t="s">
        <v>7</v>
      </c>
      <c r="F4" s="97" t="s">
        <v>8</v>
      </c>
      <c r="G4" s="137"/>
      <c r="H4" s="137"/>
      <c r="I4" s="137"/>
      <c r="J4" s="137"/>
      <c r="K4" s="137"/>
    </row>
    <row r="5" spans="1:11" ht="31.5" hidden="1" customHeight="1" x14ac:dyDescent="0.25">
      <c r="A5" s="217"/>
      <c r="B5" s="62" t="s">
        <v>98</v>
      </c>
      <c r="C5" s="86" t="s">
        <v>104</v>
      </c>
      <c r="D5" s="88"/>
      <c r="E5" s="88"/>
      <c r="F5" s="88"/>
      <c r="G5" s="89"/>
      <c r="H5" s="89"/>
      <c r="I5" s="9"/>
      <c r="J5" s="9"/>
      <c r="K5" s="9"/>
    </row>
    <row r="6" spans="1:11" ht="34.5" hidden="1" customHeight="1" x14ac:dyDescent="0.25">
      <c r="A6" s="217"/>
      <c r="B6" s="62" t="s">
        <v>98</v>
      </c>
      <c r="C6" s="86" t="s">
        <v>105</v>
      </c>
      <c r="D6" s="88"/>
      <c r="E6" s="88"/>
      <c r="F6" s="88"/>
      <c r="G6" s="89"/>
      <c r="H6" s="89"/>
      <c r="I6" s="9"/>
      <c r="J6" s="9"/>
      <c r="K6" s="9"/>
    </row>
    <row r="7" spans="1:11" ht="39.75" hidden="1" customHeight="1" x14ac:dyDescent="0.25">
      <c r="A7" s="217"/>
      <c r="B7" s="62" t="s">
        <v>98</v>
      </c>
      <c r="C7" s="86" t="s">
        <v>106</v>
      </c>
      <c r="D7" s="88"/>
      <c r="E7" s="88"/>
      <c r="F7" s="88"/>
      <c r="G7" s="89"/>
      <c r="H7" s="89"/>
      <c r="I7" s="9"/>
      <c r="J7" s="9"/>
      <c r="K7" s="9"/>
    </row>
    <row r="8" spans="1:11" ht="31.5" hidden="1" customHeight="1" x14ac:dyDescent="0.25">
      <c r="A8" s="217"/>
      <c r="B8" s="62" t="s">
        <v>98</v>
      </c>
      <c r="C8" s="86" t="s">
        <v>107</v>
      </c>
      <c r="D8" s="88"/>
      <c r="E8" s="88"/>
      <c r="F8" s="88"/>
      <c r="G8" s="89"/>
      <c r="H8" s="89"/>
      <c r="I8" s="9"/>
      <c r="J8" s="89"/>
      <c r="K8" s="89"/>
    </row>
    <row r="9" spans="1:11" ht="39.75" hidden="1" customHeight="1" x14ac:dyDescent="0.25">
      <c r="A9" s="217"/>
      <c r="B9" s="62" t="s">
        <v>98</v>
      </c>
      <c r="C9" s="86" t="s">
        <v>108</v>
      </c>
      <c r="D9" s="88"/>
      <c r="E9" s="88"/>
      <c r="F9" s="88"/>
      <c r="G9" s="89"/>
      <c r="H9" s="89"/>
      <c r="I9" s="9"/>
      <c r="J9" s="9"/>
      <c r="K9" s="9"/>
    </row>
    <row r="10" spans="1:11" ht="33" hidden="1" customHeight="1" x14ac:dyDescent="0.25">
      <c r="A10" s="218"/>
      <c r="B10" s="62" t="s">
        <v>98</v>
      </c>
      <c r="C10" s="86" t="s">
        <v>109</v>
      </c>
      <c r="D10" s="13"/>
      <c r="E10" s="13"/>
      <c r="F10" s="13"/>
      <c r="G10" s="16"/>
      <c r="H10" s="16"/>
      <c r="I10" s="9">
        <v>436768</v>
      </c>
      <c r="J10" s="9">
        <v>472860.7</v>
      </c>
      <c r="K10" s="9">
        <v>511288.9</v>
      </c>
    </row>
    <row r="11" spans="1:11" ht="36" hidden="1" customHeight="1" x14ac:dyDescent="0.25">
      <c r="A11" s="217"/>
      <c r="B11" s="62" t="s">
        <v>99</v>
      </c>
      <c r="C11" s="63" t="s">
        <v>101</v>
      </c>
      <c r="D11" s="13"/>
      <c r="E11" s="13"/>
      <c r="F11" s="13"/>
      <c r="G11" s="30"/>
      <c r="H11" s="31"/>
      <c r="I11" s="9">
        <v>1750775</v>
      </c>
      <c r="J11" s="9">
        <v>3243662.9</v>
      </c>
      <c r="K11" s="9">
        <v>974736.3</v>
      </c>
    </row>
    <row r="12" spans="1:11" ht="43.5" hidden="1" customHeight="1" x14ac:dyDescent="0.25">
      <c r="A12" s="218"/>
      <c r="B12" s="62" t="s">
        <v>99</v>
      </c>
      <c r="C12" s="63" t="s">
        <v>110</v>
      </c>
      <c r="D12" s="13"/>
      <c r="E12" s="13"/>
      <c r="F12" s="13"/>
      <c r="G12" s="16"/>
      <c r="H12" s="9"/>
      <c r="I12" s="9">
        <v>401000</v>
      </c>
      <c r="J12" s="9">
        <v>85000</v>
      </c>
      <c r="K12" s="9">
        <v>85000</v>
      </c>
    </row>
    <row r="13" spans="1:11" ht="33.75" customHeight="1" x14ac:dyDescent="0.25">
      <c r="A13" s="130">
        <v>1</v>
      </c>
      <c r="B13" s="74"/>
      <c r="C13" s="108" t="s">
        <v>133</v>
      </c>
      <c r="D13" s="109" t="s">
        <v>9</v>
      </c>
      <c r="E13" s="109" t="s">
        <v>9</v>
      </c>
      <c r="F13" s="109" t="s">
        <v>9</v>
      </c>
      <c r="G13" s="110" t="e">
        <f>#REF!+#REF!+#REF!</f>
        <v>#REF!</v>
      </c>
      <c r="H13" s="110" t="e">
        <f>#REF!+#REF!+#REF!</f>
        <v>#REF!</v>
      </c>
      <c r="I13" s="111">
        <f>'Հ 5'!L5</f>
        <v>5452578</v>
      </c>
      <c r="J13" s="111">
        <f>'Հ 5'!M5</f>
        <v>13698637.799999999</v>
      </c>
      <c r="K13" s="111">
        <f>'Հ 5'!N5</f>
        <v>24684777.600000001</v>
      </c>
    </row>
    <row r="14" spans="1:11" ht="30.75" customHeight="1" x14ac:dyDescent="0.25">
      <c r="A14" s="40">
        <v>2</v>
      </c>
      <c r="B14" s="74"/>
      <c r="C14" s="108" t="s">
        <v>134</v>
      </c>
      <c r="D14" s="109" t="s">
        <v>9</v>
      </c>
      <c r="E14" s="109" t="s">
        <v>9</v>
      </c>
      <c r="F14" s="109" t="s">
        <v>9</v>
      </c>
      <c r="G14" s="110" t="e">
        <f>#REF!</f>
        <v>#REF!</v>
      </c>
      <c r="H14" s="110" t="e">
        <f>#REF!</f>
        <v>#REF!</v>
      </c>
      <c r="I14" s="110">
        <f>I15+I16</f>
        <v>3649401.5</v>
      </c>
      <c r="J14" s="110">
        <f t="shared" ref="J14:K14" si="0">J15+J16</f>
        <v>11895461.299999999</v>
      </c>
      <c r="K14" s="110">
        <f t="shared" si="0"/>
        <v>22881601.100000001</v>
      </c>
    </row>
    <row r="15" spans="1:11" x14ac:dyDescent="0.25">
      <c r="A15" s="114">
        <v>2.1</v>
      </c>
      <c r="B15" s="112"/>
      <c r="C15" s="113" t="s">
        <v>135</v>
      </c>
      <c r="D15" s="112"/>
      <c r="E15" s="112"/>
      <c r="F15" s="112"/>
      <c r="G15" s="112"/>
      <c r="H15" s="112"/>
      <c r="I15" s="110">
        <f>'Հ 5'!L5-'Հ 10.1'!L24</f>
        <v>3649401.5</v>
      </c>
      <c r="J15" s="110">
        <f>'Հ 5'!M5-'Հ 10.1'!M24</f>
        <v>11895461.299999999</v>
      </c>
      <c r="K15" s="110">
        <f>'Հ 5'!N5-'Հ 10.1'!N24</f>
        <v>22881601.100000001</v>
      </c>
    </row>
    <row r="16" spans="1:11" ht="27" x14ac:dyDescent="0.25">
      <c r="A16" s="114">
        <v>2.2000000000000002</v>
      </c>
      <c r="B16" s="112"/>
      <c r="C16" s="115" t="s">
        <v>136</v>
      </c>
      <c r="D16" s="112"/>
      <c r="E16" s="112"/>
      <c r="F16" s="112"/>
      <c r="G16" s="112"/>
      <c r="H16" s="112"/>
      <c r="I16" s="112"/>
      <c r="J16" s="112"/>
      <c r="K16" s="112"/>
    </row>
    <row r="17" spans="1:11" ht="84" customHeight="1" x14ac:dyDescent="0.25">
      <c r="A17" s="41">
        <v>3</v>
      </c>
      <c r="B17" s="112"/>
      <c r="C17" s="104" t="s">
        <v>137</v>
      </c>
      <c r="D17" s="112"/>
      <c r="E17" s="112"/>
      <c r="F17" s="112"/>
      <c r="G17" s="112"/>
      <c r="H17" s="112"/>
      <c r="I17" s="116">
        <f>I13-I14</f>
        <v>1803176.5</v>
      </c>
      <c r="J17" s="116">
        <f>J13-J14</f>
        <v>1803176.5</v>
      </c>
      <c r="K17" s="116">
        <f>K13-K14</f>
        <v>1803176.5</v>
      </c>
    </row>
    <row r="23" spans="1:11" x14ac:dyDescent="0.25">
      <c r="A23" s="10" t="s">
        <v>146</v>
      </c>
    </row>
  </sheetData>
  <mergeCells count="10">
    <mergeCell ref="J3:J4"/>
    <mergeCell ref="K3:K4"/>
    <mergeCell ref="A5:A12"/>
    <mergeCell ref="A1:I1"/>
    <mergeCell ref="A3:B4"/>
    <mergeCell ref="C3:C4"/>
    <mergeCell ref="D3:F3"/>
    <mergeCell ref="G3:G4"/>
    <mergeCell ref="H3:H4"/>
    <mergeCell ref="I3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Հ 4</vt:lpstr>
      <vt:lpstr>Հ 5</vt:lpstr>
      <vt:lpstr>Հ8</vt:lpstr>
      <vt:lpstr>Հ 10.1</vt:lpstr>
      <vt:lpstr>Հ 10.2</vt:lpstr>
      <vt:lpstr>Հ 6</vt:lpstr>
      <vt:lpstr>Հ8!_Toc501014760</vt:lpstr>
      <vt:lpstr>'Հ 10.1'!_Toc501014762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keywords>Mulberry 2.0</cp:keywords>
  <cp:lastModifiedBy>Zara Margaryan</cp:lastModifiedBy>
  <cp:lastPrinted>2021-06-01T10:23:14Z</cp:lastPrinted>
  <dcterms:created xsi:type="dcterms:W3CDTF">2017-12-06T07:28:20Z</dcterms:created>
  <dcterms:modified xsi:type="dcterms:W3CDTF">2021-06-02T06:23:19Z</dcterms:modified>
</cp:coreProperties>
</file>