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2.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drawings/drawing3.xml" ContentType="application/vnd.openxmlformats-officedocument.drawing+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omments2.xml" ContentType="application/vnd.openxmlformats-officedocument.spreadsheetml.comments+xml"/>
  <Override PartName="/xl/drawings/drawing4.xml" ContentType="application/vnd.openxmlformats-officedocument.drawing+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8800" windowHeight="13095"/>
  </bookViews>
  <sheets>
    <sheet name="Հ1 " sheetId="9" r:id="rId1"/>
    <sheet name="Լրացման պահանջներ" sheetId="7" r:id="rId2"/>
    <sheet name="Հ2 Ձև1 " sheetId="12" r:id="rId3"/>
    <sheet name="Հ2 Ձև2 (1)" sheetId="13" r:id="rId4"/>
    <sheet name="Հ2 Ձև2 (2)" sheetId="14" r:id="rId5"/>
    <sheet name="Հ2 Ձև 2 (3)" sheetId="16" r:id="rId6"/>
    <sheet name="Հ2 Ձև 2 (4)" sheetId="17" r:id="rId7"/>
    <sheet name="Լրացման պահանջներ (2)" sheetId="15" r:id="rId8"/>
  </sheets>
  <externalReferences>
    <externalReference r:id="rId9"/>
  </externalReferences>
  <definedNames>
    <definedName name="_ftn1" localSheetId="0">'Հ1 '!#REF!</definedName>
    <definedName name="_ftn2" localSheetId="0">'Հ1 '!#REF!</definedName>
    <definedName name="_ftnref1" localSheetId="0">'Հ1 '!$X$6</definedName>
    <definedName name="_ftnref2" localSheetId="0">'Հ1 '!$Y$6</definedName>
    <definedName name="_Toc501014754" localSheetId="3">'Հ2 Ձև2 (1)'!#REF!</definedName>
    <definedName name="_Toc501014754" localSheetId="4">'Հ2 Ձև2 (2)'!#REF!</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K12" i="12" l="1"/>
  <c r="G12" i="12"/>
  <c r="J12" i="12"/>
  <c r="F12" i="12"/>
  <c r="I12" i="12"/>
  <c r="H12" i="12"/>
  <c r="O10" i="12"/>
  <c r="N10" i="12"/>
  <c r="M10" i="12"/>
  <c r="L10" i="12"/>
  <c r="G10" i="12"/>
  <c r="H10" i="12"/>
  <c r="F10" i="12"/>
  <c r="E10" i="12"/>
  <c r="D10" i="12"/>
  <c r="C10" i="12"/>
  <c r="B10" i="12"/>
  <c r="R10" i="12"/>
  <c r="K10" i="12"/>
  <c r="J10" i="12"/>
  <c r="I10" i="12"/>
  <c r="R9" i="12"/>
  <c r="Q9" i="12"/>
  <c r="P9" i="12"/>
  <c r="O9" i="12"/>
  <c r="N9" i="12"/>
  <c r="M9" i="12"/>
  <c r="L9" i="12"/>
  <c r="J9" i="12"/>
  <c r="K9" i="12"/>
  <c r="I9" i="12"/>
  <c r="G9" i="12"/>
  <c r="H9" i="12"/>
  <c r="F9" i="12"/>
  <c r="E9" i="12"/>
  <c r="D9" i="12"/>
  <c r="C9" i="12"/>
  <c r="B9" i="12"/>
  <c r="B8" i="12"/>
  <c r="G96" i="17"/>
  <c r="G87" i="17"/>
  <c r="F87" i="17"/>
  <c r="E87" i="17"/>
  <c r="E91" i="17" s="1"/>
  <c r="D87" i="17"/>
  <c r="G84" i="17"/>
  <c r="K84" i="17" s="1"/>
  <c r="F84" i="17"/>
  <c r="F91" i="17" s="1"/>
  <c r="E84" i="17"/>
  <c r="D84" i="17"/>
  <c r="G78" i="17"/>
  <c r="G91" i="17" s="1"/>
  <c r="F78" i="17"/>
  <c r="E78" i="17"/>
  <c r="D78" i="17"/>
  <c r="D91" i="17" s="1"/>
  <c r="G74" i="17"/>
  <c r="G61" i="17"/>
  <c r="G90" i="16"/>
  <c r="G83" i="16"/>
  <c r="F83" i="16"/>
  <c r="E83" i="16"/>
  <c r="D83" i="16"/>
  <c r="G81" i="16"/>
  <c r="F81" i="16"/>
  <c r="E81" i="16"/>
  <c r="D81" i="16"/>
  <c r="G80" i="16"/>
  <c r="F80" i="16"/>
  <c r="E80" i="16"/>
  <c r="E75" i="16" s="1"/>
  <c r="D80" i="16"/>
  <c r="D75" i="16" s="1"/>
  <c r="G77" i="16"/>
  <c r="G85" i="16" s="1"/>
  <c r="G91" i="16" s="1"/>
  <c r="F77" i="16"/>
  <c r="F85" i="16" s="1"/>
  <c r="F91" i="16" s="1"/>
  <c r="E77" i="16"/>
  <c r="D77" i="16"/>
  <c r="D85" i="16" s="1"/>
  <c r="D91" i="16" s="1"/>
  <c r="G75" i="16"/>
  <c r="F75" i="16"/>
  <c r="G74" i="16"/>
  <c r="F74" i="16"/>
  <c r="G73" i="16"/>
  <c r="G61" i="16"/>
  <c r="E73" i="14"/>
  <c r="F73" i="14"/>
  <c r="G73" i="14"/>
  <c r="D73" i="14"/>
  <c r="E83" i="14"/>
  <c r="F83" i="14"/>
  <c r="D83" i="14"/>
  <c r="G70" i="14"/>
  <c r="L70" i="14" s="1"/>
  <c r="F70" i="14"/>
  <c r="E70" i="14"/>
  <c r="D70" i="14"/>
  <c r="G69" i="14"/>
  <c r="F69" i="14"/>
  <c r="E69" i="14"/>
  <c r="D69" i="14"/>
  <c r="G68" i="14"/>
  <c r="F68" i="14"/>
  <c r="E68" i="14"/>
  <c r="D68" i="14"/>
  <c r="M67" i="14"/>
  <c r="M68" i="14" s="1"/>
  <c r="G67" i="14"/>
  <c r="F67" i="14"/>
  <c r="E67" i="14"/>
  <c r="D67" i="14"/>
  <c r="D79" i="14" s="1"/>
  <c r="E77" i="17" l="1"/>
  <c r="E76" i="17"/>
  <c r="E97" i="17"/>
  <c r="E75" i="17"/>
  <c r="F77" i="17"/>
  <c r="F76" i="17"/>
  <c r="F97" i="17"/>
  <c r="F75" i="17"/>
  <c r="G97" i="17"/>
  <c r="G75" i="17"/>
  <c r="L75" i="17" s="1"/>
  <c r="G77" i="17"/>
  <c r="K78" i="17" s="1"/>
  <c r="G76" i="17"/>
  <c r="D77" i="17"/>
  <c r="D76" i="17"/>
  <c r="D97" i="17"/>
  <c r="D75" i="17"/>
  <c r="F95" i="16"/>
  <c r="F94" i="16"/>
  <c r="F97" i="16" s="1"/>
  <c r="G97" i="16"/>
  <c r="G95" i="16"/>
  <c r="G94" i="16"/>
  <c r="D94" i="16"/>
  <c r="D95" i="16" s="1"/>
  <c r="D97" i="16"/>
  <c r="E85" i="16"/>
  <c r="E91" i="16" s="1"/>
  <c r="D74" i="16"/>
  <c r="K77" i="16"/>
  <c r="E74" i="16"/>
  <c r="G101" i="17" l="1"/>
  <c r="G100" i="17"/>
  <c r="G103" i="17" s="1"/>
  <c r="D100" i="17"/>
  <c r="D101" i="17" s="1"/>
  <c r="F101" i="17"/>
  <c r="F100" i="17"/>
  <c r="F103" i="17" s="1"/>
  <c r="E101" i="17"/>
  <c r="E100" i="17"/>
  <c r="E103" i="17" s="1"/>
  <c r="E97" i="16"/>
  <c r="E95" i="16"/>
  <c r="E94" i="16"/>
  <c r="D103" i="17" l="1"/>
  <c r="T75" i="9" l="1"/>
  <c r="S75" i="9"/>
  <c r="R75" i="9"/>
  <c r="Q75" i="9"/>
  <c r="P75" i="9"/>
  <c r="O75" i="9"/>
  <c r="K75" i="9"/>
  <c r="J75" i="9"/>
  <c r="I75" i="9"/>
  <c r="H75" i="9"/>
  <c r="G75" i="9"/>
  <c r="F75" i="9"/>
  <c r="E75" i="9"/>
  <c r="D75" i="9"/>
  <c r="N74" i="9"/>
  <c r="W74" i="9" s="1"/>
  <c r="M74" i="9"/>
  <c r="V74" i="9" s="1"/>
  <c r="L74" i="9"/>
  <c r="U74" i="9" s="1"/>
  <c r="N73" i="9"/>
  <c r="W73" i="9" s="1"/>
  <c r="M73" i="9"/>
  <c r="V73" i="9" s="1"/>
  <c r="L73" i="9"/>
  <c r="U73" i="9" s="1"/>
  <c r="U75" i="9" s="1"/>
  <c r="V75" i="9" l="1"/>
  <c r="W75" i="9"/>
  <c r="M75" i="9"/>
  <c r="L75" i="9"/>
  <c r="N75" i="9"/>
  <c r="L64" i="9" l="1"/>
  <c r="U64" i="9" s="1"/>
  <c r="M64" i="9"/>
  <c r="V64" i="9" s="1"/>
  <c r="N64" i="9"/>
  <c r="W64" i="9" s="1"/>
  <c r="T65" i="9"/>
  <c r="S65" i="9"/>
  <c r="R65" i="9"/>
  <c r="Q65" i="9"/>
  <c r="P65" i="9"/>
  <c r="O65" i="9"/>
  <c r="K65" i="9"/>
  <c r="J65" i="9"/>
  <c r="I65" i="9"/>
  <c r="H65" i="9"/>
  <c r="G65" i="9"/>
  <c r="F65" i="9"/>
  <c r="E65" i="9"/>
  <c r="D65" i="9"/>
  <c r="N63" i="9"/>
  <c r="W63" i="9" s="1"/>
  <c r="M63" i="9"/>
  <c r="V63" i="9" s="1"/>
  <c r="L63" i="9"/>
  <c r="U63" i="9" s="1"/>
  <c r="N62" i="9"/>
  <c r="W62" i="9" s="1"/>
  <c r="M62" i="9"/>
  <c r="V62" i="9" s="1"/>
  <c r="L62" i="9"/>
  <c r="U62" i="9" s="1"/>
  <c r="W65" i="9" l="1"/>
  <c r="U65" i="9"/>
  <c r="L65" i="9"/>
  <c r="M65" i="9"/>
  <c r="N65" i="9"/>
  <c r="V65" i="9"/>
  <c r="L46" i="9" l="1"/>
  <c r="U46" i="9" s="1"/>
  <c r="M46" i="9"/>
  <c r="V46" i="9" s="1"/>
  <c r="N46" i="9"/>
  <c r="W46" i="9" s="1"/>
  <c r="L47" i="9"/>
  <c r="U47" i="9" s="1"/>
  <c r="M47" i="9"/>
  <c r="V47" i="9" s="1"/>
  <c r="N47" i="9"/>
  <c r="W47" i="9" s="1"/>
  <c r="L48" i="9"/>
  <c r="U48" i="9" s="1"/>
  <c r="M48" i="9"/>
  <c r="V48" i="9" s="1"/>
  <c r="N48" i="9"/>
  <c r="W48" i="9" s="1"/>
  <c r="L49" i="9"/>
  <c r="U49" i="9" s="1"/>
  <c r="M49" i="9"/>
  <c r="V49" i="9" s="1"/>
  <c r="N49" i="9"/>
  <c r="W49" i="9" s="1"/>
  <c r="L50" i="9"/>
  <c r="U50" i="9" s="1"/>
  <c r="M50" i="9"/>
  <c r="V50" i="9" s="1"/>
  <c r="N50" i="9"/>
  <c r="W50" i="9" s="1"/>
  <c r="L51" i="9"/>
  <c r="U51" i="9" s="1"/>
  <c r="M51" i="9"/>
  <c r="V51" i="9" s="1"/>
  <c r="N51" i="9"/>
  <c r="W51" i="9" s="1"/>
  <c r="L52" i="9"/>
  <c r="U52" i="9" s="1"/>
  <c r="M52" i="9"/>
  <c r="V52" i="9" s="1"/>
  <c r="N52" i="9"/>
  <c r="W52" i="9" s="1"/>
  <c r="L53" i="9"/>
  <c r="U53" i="9" s="1"/>
  <c r="M53" i="9"/>
  <c r="V53" i="9" s="1"/>
  <c r="N53" i="9"/>
  <c r="W53" i="9" s="1"/>
  <c r="N45" i="9"/>
  <c r="M45" i="9"/>
  <c r="L45" i="9"/>
  <c r="T54" i="9" l="1"/>
  <c r="S54" i="9"/>
  <c r="R54" i="9"/>
  <c r="Q54" i="9"/>
  <c r="P54" i="9"/>
  <c r="O54" i="9"/>
  <c r="K54" i="9"/>
  <c r="J54" i="9"/>
  <c r="I54" i="9"/>
  <c r="H54" i="9"/>
  <c r="G54" i="9"/>
  <c r="F54" i="9"/>
  <c r="E54" i="9"/>
  <c r="D54" i="9"/>
  <c r="V45" i="9"/>
  <c r="U45" i="9"/>
  <c r="M54" i="9" l="1"/>
  <c r="U54" i="9"/>
  <c r="L54" i="9"/>
  <c r="N54" i="9"/>
  <c r="V54" i="9"/>
  <c r="W45" i="9"/>
  <c r="W54" i="9" s="1"/>
  <c r="N23" i="9" l="1"/>
  <c r="W23" i="9" s="1"/>
  <c r="M23" i="9"/>
  <c r="V23" i="9" s="1"/>
  <c r="L23" i="9"/>
  <c r="U23" i="9" s="1"/>
  <c r="N22" i="9"/>
  <c r="W22" i="9" s="1"/>
  <c r="M22" i="9"/>
  <c r="V22" i="9" s="1"/>
  <c r="L22" i="9"/>
  <c r="U22" i="9" s="1"/>
  <c r="N21" i="9"/>
  <c r="W21" i="9" s="1"/>
  <c r="M21" i="9"/>
  <c r="V21" i="9" s="1"/>
  <c r="L21" i="9"/>
  <c r="U21" i="9" s="1"/>
  <c r="N20" i="9"/>
  <c r="M20" i="9"/>
  <c r="L20" i="9"/>
  <c r="U20" i="9" s="1"/>
  <c r="L33" i="9" l="1"/>
  <c r="U33" i="9" s="1"/>
  <c r="M33" i="9"/>
  <c r="V33" i="9" s="1"/>
  <c r="N33" i="9"/>
  <c r="W33" i="9" s="1"/>
  <c r="L34" i="9"/>
  <c r="U34" i="9" s="1"/>
  <c r="M34" i="9"/>
  <c r="V34" i="9" s="1"/>
  <c r="N34" i="9"/>
  <c r="W34" i="9" s="1"/>
  <c r="L35" i="9"/>
  <c r="U35" i="9" s="1"/>
  <c r="M35" i="9"/>
  <c r="V35" i="9" s="1"/>
  <c r="N35" i="9"/>
  <c r="W35" i="9" s="1"/>
  <c r="T36" i="9"/>
  <c r="S36" i="9"/>
  <c r="R36" i="9"/>
  <c r="Q36" i="9"/>
  <c r="P36" i="9"/>
  <c r="O36" i="9"/>
  <c r="K36" i="9"/>
  <c r="J36" i="9"/>
  <c r="I36" i="9"/>
  <c r="H36" i="9"/>
  <c r="G36" i="9"/>
  <c r="F36" i="9"/>
  <c r="E36" i="9"/>
  <c r="D36" i="9"/>
  <c r="N32" i="9"/>
  <c r="W32" i="9" s="1"/>
  <c r="M32" i="9"/>
  <c r="V32" i="9" s="1"/>
  <c r="L32" i="9"/>
  <c r="U32" i="9" s="1"/>
  <c r="U36" i="9" l="1"/>
  <c r="V36" i="9"/>
  <c r="W36" i="9"/>
  <c r="L36" i="9"/>
  <c r="M36" i="9"/>
  <c r="N36" i="9"/>
  <c r="T24" i="9"/>
  <c r="S24" i="9"/>
  <c r="R24" i="9"/>
  <c r="Q24" i="9"/>
  <c r="P24" i="9"/>
  <c r="O24" i="9"/>
  <c r="K24" i="9"/>
  <c r="J24" i="9"/>
  <c r="I24" i="9"/>
  <c r="H24" i="9"/>
  <c r="G24" i="9"/>
  <c r="F24" i="9"/>
  <c r="E24" i="9"/>
  <c r="D24" i="9"/>
  <c r="N24" i="9"/>
  <c r="V20" i="9"/>
  <c r="V24" i="9" s="1"/>
  <c r="U24" i="9"/>
  <c r="W20" i="9" l="1"/>
  <c r="W24" i="9" s="1"/>
  <c r="L24" i="9"/>
  <c r="M24" i="9"/>
  <c r="N8" i="9" l="1"/>
  <c r="W8" i="9" s="1"/>
  <c r="M8" i="9"/>
  <c r="V8" i="9" s="1"/>
  <c r="L8" i="9"/>
  <c r="U8" i="9" s="1"/>
  <c r="G59" i="14" l="1"/>
  <c r="G66" i="14"/>
  <c r="E79" i="14"/>
  <c r="F79" i="14"/>
  <c r="H8" i="12" s="1"/>
  <c r="G78" i="14"/>
  <c r="G79" i="14"/>
  <c r="G85" i="14" s="1"/>
  <c r="D82" i="14"/>
  <c r="D85" i="14" s="1"/>
  <c r="E82" i="14"/>
  <c r="F82" i="14"/>
  <c r="G82" i="14"/>
  <c r="G60" i="13"/>
  <c r="G67" i="13"/>
  <c r="D70" i="13"/>
  <c r="D76" i="13" s="1"/>
  <c r="E70" i="13"/>
  <c r="F70" i="13"/>
  <c r="F76" i="13" s="1"/>
  <c r="G70" i="13"/>
  <c r="G75" i="13"/>
  <c r="E76" i="13"/>
  <c r="G76" i="13"/>
  <c r="D79" i="13"/>
  <c r="E79" i="13"/>
  <c r="F79" i="13"/>
  <c r="G79" i="13"/>
  <c r="E82" i="13"/>
  <c r="G82" i="13"/>
  <c r="B7" i="12"/>
  <c r="C7" i="12"/>
  <c r="D7" i="12"/>
  <c r="E7" i="12"/>
  <c r="G7" i="12"/>
  <c r="I7" i="12"/>
  <c r="J7" i="12"/>
  <c r="K7" i="12"/>
  <c r="L7" i="12"/>
  <c r="M7" i="12"/>
  <c r="N7" i="12"/>
  <c r="O7" i="12"/>
  <c r="P7" i="12"/>
  <c r="Q7" i="12"/>
  <c r="R7" i="12"/>
  <c r="C8" i="12"/>
  <c r="D8" i="12"/>
  <c r="E8" i="12"/>
  <c r="F8" i="12"/>
  <c r="I8" i="12"/>
  <c r="J8" i="12"/>
  <c r="K8" i="12"/>
  <c r="L8" i="12"/>
  <c r="M8" i="12"/>
  <c r="N8" i="12"/>
  <c r="O8" i="12"/>
  <c r="P8" i="12"/>
  <c r="Q8" i="12"/>
  <c r="R8" i="12"/>
  <c r="F85" i="14" l="1"/>
  <c r="D82" i="13"/>
  <c r="F7" i="12"/>
  <c r="F82" i="13"/>
  <c r="H7" i="12"/>
  <c r="E85" i="14"/>
  <c r="G8" i="12"/>
  <c r="P9" i="9"/>
  <c r="Q9" i="9"/>
  <c r="R9" i="9"/>
  <c r="S9" i="9"/>
  <c r="T9" i="9"/>
  <c r="D9" i="9" l="1"/>
  <c r="O9" i="9"/>
  <c r="E9" i="9"/>
  <c r="J9" i="9" l="1"/>
  <c r="K9" i="9"/>
  <c r="F9" i="9"/>
  <c r="G9" i="9" l="1"/>
  <c r="H9" i="9"/>
  <c r="M9" i="9"/>
  <c r="N9" i="9"/>
  <c r="W9" i="9" l="1"/>
  <c r="V9" i="9"/>
  <c r="I9" i="9" l="1"/>
  <c r="L9" i="9"/>
  <c r="U9" i="9" l="1"/>
</calcChain>
</file>

<file path=xl/comments1.xml><?xml version="1.0" encoding="utf-8"?>
<comments xmlns="http://schemas.openxmlformats.org/spreadsheetml/2006/main">
  <authors>
    <author>Author</author>
  </authors>
  <commentList>
    <comment ref="AA6" authorId="0" shapeId="0">
      <text>
        <r>
          <rPr>
            <b/>
            <sz val="9"/>
            <color indexed="81"/>
            <rFont val="Tahoma"/>
            <family val="2"/>
          </rPr>
          <t xml:space="preserve">Author:
</t>
        </r>
      </text>
    </comment>
    <comment ref="AA18" authorId="0" shapeId="0">
      <text>
        <r>
          <rPr>
            <b/>
            <sz val="9"/>
            <color indexed="81"/>
            <rFont val="Tahoma"/>
            <family val="2"/>
          </rPr>
          <t xml:space="preserve">Author:
</t>
        </r>
      </text>
    </comment>
    <comment ref="AA30" authorId="0" shapeId="0">
      <text>
        <r>
          <rPr>
            <b/>
            <sz val="9"/>
            <color indexed="81"/>
            <rFont val="Tahoma"/>
            <family val="2"/>
          </rPr>
          <t xml:space="preserve">Author:
</t>
        </r>
      </text>
    </comment>
    <comment ref="AA43" authorId="0" shapeId="0">
      <text>
        <r>
          <rPr>
            <b/>
            <sz val="9"/>
            <color indexed="81"/>
            <rFont val="Tahoma"/>
            <family val="2"/>
          </rPr>
          <t xml:space="preserve">Author:
</t>
        </r>
      </text>
    </comment>
    <comment ref="AA60" authorId="0" shapeId="0">
      <text>
        <r>
          <rPr>
            <b/>
            <sz val="9"/>
            <color indexed="81"/>
            <rFont val="Tahoma"/>
            <family val="2"/>
          </rPr>
          <t xml:space="preserve">Author:
</t>
        </r>
      </text>
    </comment>
    <comment ref="AA71" authorId="0" shapeId="0">
      <text>
        <r>
          <rPr>
            <b/>
            <sz val="9"/>
            <color indexed="81"/>
            <rFont val="Tahoma"/>
            <family val="2"/>
          </rPr>
          <t xml:space="preserve">Author:
</t>
        </r>
      </text>
    </comment>
  </commentList>
</comments>
</file>

<file path=xl/comments2.xml><?xml version="1.0" encoding="utf-8"?>
<comments xmlns="http://schemas.openxmlformats.org/spreadsheetml/2006/main">
  <authors>
    <author>Author</author>
  </authors>
  <commentList>
    <comment ref="D6" authorId="0" shapeId="0">
      <text>
        <r>
          <rPr>
            <b/>
            <sz val="9"/>
            <color indexed="81"/>
            <rFont val="Tahoma"/>
            <family val="2"/>
            <charset val="204"/>
          </rPr>
          <t>Author:</t>
        </r>
        <r>
          <rPr>
            <sz val="9"/>
            <color indexed="81"/>
            <rFont val="Tahoma"/>
            <family val="2"/>
            <charset val="204"/>
          </rPr>
          <t xml:space="preserve">
Hakkorupcion</t>
        </r>
      </text>
    </comment>
  </commentList>
</comments>
</file>

<file path=xl/comments3.xml><?xml version="1.0" encoding="utf-8"?>
<comments xmlns="http://schemas.openxmlformats.org/spreadsheetml/2006/main">
  <authors>
    <author>Author</author>
  </authors>
  <commentList>
    <comment ref="C17" authorId="0" shapeId="0">
      <text>
        <r>
          <rPr>
            <b/>
            <sz val="9"/>
            <color indexed="81"/>
            <rFont val="Tahoma"/>
            <family val="2"/>
            <charset val="204"/>
          </rPr>
          <t>Author:</t>
        </r>
        <r>
          <rPr>
            <sz val="9"/>
            <color indexed="81"/>
            <rFont val="Tahoma"/>
            <family val="2"/>
            <charset val="204"/>
          </rPr>
          <t xml:space="preserve">
If this is within existing policy program in MoJ, then the measure will be called new standards' courts (new measure). If it's a new program, then it could be split into the 3 components. Another option is to spilit each of the comonents further into opex and capex (except comp 3 whih is fully opex) </t>
        </r>
      </text>
    </comment>
    <comment ref="C20" authorId="0" shapeId="0">
      <text>
        <r>
          <rPr>
            <b/>
            <sz val="9"/>
            <color indexed="81"/>
            <rFont val="Tahoma"/>
            <family val="2"/>
            <charset val="204"/>
          </rPr>
          <t>Author:</t>
        </r>
        <r>
          <rPr>
            <sz val="9"/>
            <color indexed="81"/>
            <rFont val="Tahoma"/>
            <family val="2"/>
            <charset val="204"/>
          </rPr>
          <t xml:space="preserve">
ամեն դեպքում ճիշտը տարանջատելն է, թե չէ որը պիտի լրացնենք: Ա,բողջը կապիտալացնել ճիշտ չէ</t>
        </r>
      </text>
    </comment>
  </commentList>
</comments>
</file>

<file path=xl/sharedStrings.xml><?xml version="1.0" encoding="utf-8"?>
<sst xmlns="http://schemas.openxmlformats.org/spreadsheetml/2006/main" count="927" uniqueCount="302">
  <si>
    <t>2026թ.</t>
  </si>
  <si>
    <t>Լրացման պահանջներ</t>
  </si>
  <si>
    <t>Բյուջետային ծախսերը (հազ. դրամ)</t>
  </si>
  <si>
    <t>x</t>
  </si>
  <si>
    <t>Ծրագրի /միջոցառման նախատեսվող ավարտը</t>
  </si>
  <si>
    <t>Ծրագրի /միջոցառման սկիզբը</t>
  </si>
  <si>
    <t>*</t>
  </si>
  <si>
    <t>**</t>
  </si>
  <si>
    <t>Հավելված N 1. Գոյություն ունեցող պարտավորությունների գծով ծախսակազմումների ամփոփ ձևաչափ</t>
  </si>
  <si>
    <t>NN</t>
  </si>
  <si>
    <t>2027թ.</t>
  </si>
  <si>
    <t>2028թ.</t>
  </si>
  <si>
    <t>2024թ. (փաստացի)</t>
  </si>
  <si>
    <r>
      <t>Գնային գործոններով պայմանավորված ծախսերի ընդհանուր փոփոխությունը (+/-</t>
    </r>
    <r>
      <rPr>
        <vertAlign val="superscript"/>
        <sz val="8"/>
        <color theme="1"/>
        <rFont val="GHEA Grapalat"/>
        <family val="3"/>
      </rPr>
      <t>)1</t>
    </r>
  </si>
  <si>
    <r>
      <t>Ոչ գնային գործոններով պայմանավորված ծախսերի ընդհանուր փոփոխությունը (+/-)</t>
    </r>
    <r>
      <rPr>
        <vertAlign val="superscript"/>
        <sz val="8"/>
        <color theme="1"/>
        <rFont val="GHEA Grapalat"/>
        <family val="3"/>
      </rPr>
      <t>2</t>
    </r>
  </si>
  <si>
    <r>
      <t>Միջոցառման գծով ճշգրտված բազային բյուջեն</t>
    </r>
    <r>
      <rPr>
        <vertAlign val="superscript"/>
        <sz val="8"/>
        <color theme="1"/>
        <rFont val="GHEA Grapalat"/>
        <family val="3"/>
      </rPr>
      <t>3</t>
    </r>
    <r>
      <rPr>
        <sz val="8"/>
        <color theme="1"/>
        <rFont val="GHEA Grapalat"/>
        <family val="3"/>
      </rPr>
      <t xml:space="preserve"> </t>
    </r>
  </si>
  <si>
    <r>
      <t>Ծախսային խնայողությունների գծով ամփոփ առաջարկը</t>
    </r>
    <r>
      <rPr>
        <vertAlign val="superscript"/>
        <sz val="8"/>
        <color theme="1"/>
        <rFont val="GHEA Grapalat"/>
        <family val="3"/>
      </rPr>
      <t>4</t>
    </r>
  </si>
  <si>
    <t>4.Ծախսային խնայողությունների գծով ամփոփ առաջարկը լրացվում է, եթե կան գործող ծախսերի փոփոխության արդյունքում առկա են տնտեսումներ առանց արդյունքային ցուցանիշների նվազեցման:</t>
  </si>
  <si>
    <r>
      <t>Միջոցառման գծով ընդլայնումների առաջարկը</t>
    </r>
    <r>
      <rPr>
        <vertAlign val="superscript"/>
        <sz val="8"/>
        <color theme="1"/>
        <rFont val="GHEA Grapalat"/>
        <family val="3"/>
      </rPr>
      <t>5</t>
    </r>
  </si>
  <si>
    <t xml:space="preserve">Միջոցառման </t>
  </si>
  <si>
    <t>դասիչը</t>
  </si>
  <si>
    <t>անվանումը</t>
  </si>
  <si>
    <t>Ձևաչափը լրացվում է գոյություն ունեցող պարտավորությունների գծով առկա յուրաքանչյուր բյուջետային ծրագրի համար ամփոփ փաստաթղթի տեսքով:</t>
  </si>
  <si>
    <t xml:space="preserve">1. «Գնային գործոններով պայմանավորված ծախսերի ընդհանուր փոփոխությունը» սյունակում ներկայացվում են այն ծախսերը, որոնք առաջացել են գնային գործոնների փոփոխության արդյունքում՝ անկախ հայտատուի կամքից: </t>
  </si>
  <si>
    <r>
      <t>Ընդամենը ծախսեր (հազ. դրամ)</t>
    </r>
    <r>
      <rPr>
        <vertAlign val="superscript"/>
        <sz val="8"/>
        <rFont val="GHEA Grapalat"/>
        <family val="3"/>
      </rPr>
      <t>6</t>
    </r>
  </si>
  <si>
    <t>3.Միջոցառման գծով ճշգրտված բազային բյուջեն իրենից ներկայացնում է հաստատված ծախսերի և գնային և ոչ գնային գործոններով պայմանավորված փոփոխությունների հանրագումար:</t>
  </si>
  <si>
    <t>6. Ընդամենը ծախսերն իրենից ներկայացնում է բազային բյուջեի , ծախսային տնտեսումների և առաջարկվող ընդլայնումների հանրագումարը:</t>
  </si>
  <si>
    <r>
      <t>Միջոցառման հիմքում դրված ծախսային պարտավորության բնույթը</t>
    </r>
    <r>
      <rPr>
        <vertAlign val="superscript"/>
        <sz val="8"/>
        <color theme="1"/>
        <rFont val="GHEA Grapalat"/>
        <family val="3"/>
      </rPr>
      <t>7</t>
    </r>
  </si>
  <si>
    <r>
      <t>Հիմնավորումներ/պատճառներ</t>
    </r>
    <r>
      <rPr>
        <vertAlign val="superscript"/>
        <sz val="8"/>
        <color theme="1"/>
        <rFont val="GHEA Grapalat"/>
        <family val="3"/>
      </rPr>
      <t>8</t>
    </r>
  </si>
  <si>
    <t xml:space="preserve">8. «Հիմնավորում/պատճառներ» սյունակում լրացվում են գործոնի մակարդակների, ինչպես նաև դրանց ազդեցությամբ համապատասխան ռեսուրսների սպառման մակարդակների փոփոխության պատճառներն ու հիմնավորումները: Ներկայացվում են հիմնավորումներ ծախսերի վրա ազդող գործոնների ընտրության և բյուջետավորվող տարիներից յուրաքանչյուրում նախորդ ժամանակահատվածների համեմատ կանխատեսվող փոփոխությունների վերաբերյալ։ Հիմնավորումները ներկայացնելիս, անհրաժեշտ է ներկայացնել նաև այն ընդհանուր երևույթները/գործոնները/հանգամանքները, որոնք ազդել են համապատասխան գործոնների կանխատեսվող փոփոխությունների վրա (օրինակ պահանջարկի փոփոխություն, իրավական ակտերի ընդունում և այլն): </t>
  </si>
  <si>
    <t>7.Նշվում է միջոցառման պարտադիր կամ հայեցողական բնույթը:</t>
  </si>
  <si>
    <t>2025թ. 
(հաստատված)</t>
  </si>
  <si>
    <t xml:space="preserve">2.«Ոչ գնային գործոններով պայմանավորված ծախսերի ընդհանուր փոփոխությունը» սյունակում ներկայացվում են այն ծախսերը, որոնք առաջացել են ոչ գնային գործոնների փոփոխության արդյունքում անկախ հայտատուի կամքից: </t>
  </si>
  <si>
    <t>5.Միջոցառման գծով ընդլայնումների առաջարկում ներառվում են հայտատուի կողմից իրականացվող քաղաքականության փոփոխության արդյունքում առաջարկվող ընդլայնումը:</t>
  </si>
  <si>
    <t>Ավելացնել տողեր միջոցառումների համար</t>
  </si>
  <si>
    <t>Ներկայացնել ըստ առաջնահերթության</t>
  </si>
  <si>
    <t>Ընդամենը</t>
  </si>
  <si>
    <t>Միջոցառում</t>
  </si>
  <si>
    <t xml:space="preserve">Ծրագրի </t>
  </si>
  <si>
    <t>Ծրագիր</t>
  </si>
  <si>
    <t>Միջոցառման հիմքում դրված ծախսային պարտավորության բնույթը՝ (ընտրել)</t>
  </si>
  <si>
    <t>Նոր նախաձեռնության բնույթը՝</t>
  </si>
  <si>
    <r>
      <t>Նոր նախաձեռնությունը չֆինանսավորելու դեպքում ծագող խնդիրները</t>
    </r>
    <r>
      <rPr>
        <sz val="8"/>
        <color theme="1"/>
        <rFont val="GHEA Grapalat"/>
        <family val="3"/>
      </rPr>
      <t xml:space="preserve"> </t>
    </r>
  </si>
  <si>
    <t xml:space="preserve">Սպասվող օգուտները </t>
  </si>
  <si>
    <t xml:space="preserve">Նպատակը </t>
  </si>
  <si>
    <t>Ընդամենը ՀՀ պետական բյուջեից ծախսեր (հազ. դրամ)</t>
  </si>
  <si>
    <t>Ընդամենը նախաձեռնության գծով ծախսեր (հազ. դրամ)</t>
  </si>
  <si>
    <t>Ծրագրի/ միջոցառման անվանումը</t>
  </si>
  <si>
    <t>Ծրագրային դասիչը</t>
  </si>
  <si>
    <r>
      <t>Ձևաչափ N 1. Նոր նախաձեռնությունների գծով ամփոփ տեղեկատվություն</t>
    </r>
    <r>
      <rPr>
        <b/>
        <vertAlign val="superscript"/>
        <sz val="10"/>
        <color theme="1"/>
        <rFont val="GHEA Grapalat"/>
        <family val="3"/>
      </rPr>
      <t>1</t>
    </r>
  </si>
  <si>
    <t>Հավելված N 2. Նոր նախաձեռնությունների ներկայացման ամփոփ ձևաչափ*</t>
  </si>
  <si>
    <t>15.Կապը Նոր նախաձեռնության ոլորտի ռազմավարության հետ, եթե հաստատված ռազմավարություն առկա է</t>
  </si>
  <si>
    <r>
      <t>14. Այլ անհրաժեշտ տեղեկատվություն և հիմնավորումներ</t>
    </r>
    <r>
      <rPr>
        <b/>
        <vertAlign val="superscript"/>
        <sz val="10"/>
        <color theme="1"/>
        <rFont val="GHEA Grapalat"/>
        <family val="3"/>
      </rPr>
      <t>30</t>
    </r>
  </si>
  <si>
    <t>Այլընտրանք # ...</t>
  </si>
  <si>
    <t xml:space="preserve">Այլընտրանք # 3 </t>
  </si>
  <si>
    <r>
      <t>13.Նոր նախաձեռնության իրականացման այլ եղանակներ արտահայտող այլընտրանքներ</t>
    </r>
    <r>
      <rPr>
        <b/>
        <vertAlign val="superscript"/>
        <sz val="10"/>
        <color theme="1"/>
        <rFont val="GHEA Grapalat"/>
        <family val="3"/>
      </rPr>
      <t>29</t>
    </r>
  </si>
  <si>
    <r>
      <t>Այլընտրանք # 2 (նվազագույն արդյունքների սցենար)</t>
    </r>
    <r>
      <rPr>
        <vertAlign val="superscript"/>
        <sz val="10"/>
        <color theme="1"/>
        <rFont val="GHEA Grapalat"/>
        <family val="3"/>
      </rPr>
      <t xml:space="preserve"> 28 </t>
    </r>
  </si>
  <si>
    <t>12. Արդյունքների այլ մակարդակներ արտահայտող այլընտրանքներ</t>
  </si>
  <si>
    <t>X</t>
  </si>
  <si>
    <t>Նոր նախաձեռնությունների զուտ ազդեցությունը պետական բյուջեի վրա</t>
  </si>
  <si>
    <t>Այլ աղբյուրներ, այդ թվում՝</t>
  </si>
  <si>
    <t>Այլ բյուջետային ծրագրերից ակնկալվող ծախսային խնայողություններ</t>
  </si>
  <si>
    <t>Պետական բյուջե, այդ թվում՝</t>
  </si>
  <si>
    <t>Նոր նախաձեռնության գծով ընդհանուր ծախսեր, այդ թվում՝</t>
  </si>
  <si>
    <t>Միջոցառման ավարտի տարին</t>
  </si>
  <si>
    <t>ՀՀ դրամ</t>
  </si>
  <si>
    <r>
      <t xml:space="preserve">Ֆինանսավորման աղբյուրը </t>
    </r>
    <r>
      <rPr>
        <vertAlign val="superscript"/>
        <sz val="10"/>
        <color theme="1"/>
        <rFont val="GHEA Grapalat"/>
        <family val="3"/>
      </rPr>
      <t>27</t>
    </r>
  </si>
  <si>
    <t>11. Ֆինանսավորման աղբյուրը</t>
  </si>
  <si>
    <r>
      <t xml:space="preserve">Պահանջվող ռեսուրսները </t>
    </r>
    <r>
      <rPr>
        <vertAlign val="superscript"/>
        <sz val="10"/>
        <color theme="1"/>
        <rFont val="GHEA Grapalat"/>
        <family val="3"/>
      </rPr>
      <t xml:space="preserve">26 </t>
    </r>
  </si>
  <si>
    <t>10. Պահանջվող ռեսուրսները</t>
  </si>
  <si>
    <r>
      <t>Միջոցառման ավարտի տարին</t>
    </r>
    <r>
      <rPr>
        <vertAlign val="superscript"/>
        <sz val="9"/>
        <color theme="1"/>
        <rFont val="GHEA Grapalat"/>
        <family val="3"/>
      </rPr>
      <t>25</t>
    </r>
  </si>
  <si>
    <t>Չափի միավորը</t>
  </si>
  <si>
    <r>
      <t xml:space="preserve">Արդյունքային չափորոշիչները </t>
    </r>
    <r>
      <rPr>
        <vertAlign val="superscript"/>
        <sz val="10"/>
        <color theme="1"/>
        <rFont val="GHEA Grapalat"/>
        <family val="3"/>
      </rPr>
      <t xml:space="preserve">24 </t>
    </r>
  </si>
  <si>
    <t>9. Արդյունքային չափորոշիչները</t>
  </si>
  <si>
    <r>
      <t>8. Նոր նախաձեռնությունը չֆինանսավորելու դեպքում ծագող խնդիրները</t>
    </r>
    <r>
      <rPr>
        <b/>
        <vertAlign val="superscript"/>
        <sz val="10"/>
        <color theme="1"/>
        <rFont val="GHEA Grapalat"/>
        <family val="3"/>
      </rPr>
      <t>23</t>
    </r>
    <r>
      <rPr>
        <b/>
        <sz val="10"/>
        <color theme="1"/>
        <rFont val="GHEA Grapalat"/>
        <family val="3"/>
      </rPr>
      <t xml:space="preserve"> </t>
    </r>
  </si>
  <si>
    <r>
      <t>7. Սպասվող օգուտները</t>
    </r>
    <r>
      <rPr>
        <b/>
        <vertAlign val="superscript"/>
        <sz val="10"/>
        <color theme="1"/>
        <rFont val="GHEA Grapalat"/>
        <family val="3"/>
      </rPr>
      <t>22</t>
    </r>
  </si>
  <si>
    <r>
      <t>6. Նկարագրությունը</t>
    </r>
    <r>
      <rPr>
        <b/>
        <vertAlign val="superscript"/>
        <sz val="10"/>
        <color theme="1"/>
        <rFont val="GHEA Grapalat"/>
        <family val="3"/>
      </rPr>
      <t>21</t>
    </r>
  </si>
  <si>
    <r>
      <t>Տնտեսության իրական հատվածի աջակցության մասով նոր նախաձեռնությունների առնչությունը գործող իրավակարգավորումների հետ</t>
    </r>
    <r>
      <rPr>
        <vertAlign val="superscript"/>
        <sz val="9"/>
        <color theme="1"/>
        <rFont val="GHEA Grapalat"/>
        <family val="3"/>
      </rPr>
      <t>20</t>
    </r>
  </si>
  <si>
    <r>
      <t xml:space="preserve"> </t>
    </r>
    <r>
      <rPr>
        <sz val="10"/>
        <color theme="1"/>
        <rFont val="GHEA Grapalat"/>
        <family val="3"/>
      </rPr>
      <t/>
    </r>
  </si>
  <si>
    <r>
      <t xml:space="preserve">Նոր նախաձեռնության առնչությունը միջոլորտային(խաչվող) բնույթի քաղաքականության նպատակների հետ՝ </t>
    </r>
    <r>
      <rPr>
        <vertAlign val="superscript"/>
        <sz val="10"/>
        <color theme="1"/>
        <rFont val="GHEA Grapalat"/>
        <family val="3"/>
      </rPr>
      <t>19</t>
    </r>
  </si>
  <si>
    <r>
      <t>Նպատակը</t>
    </r>
    <r>
      <rPr>
        <vertAlign val="superscript"/>
        <sz val="9"/>
        <color theme="1"/>
        <rFont val="GHEA Grapalat"/>
        <family val="3"/>
      </rPr>
      <t xml:space="preserve">18 </t>
    </r>
  </si>
  <si>
    <t>5. Նպատակը</t>
  </si>
  <si>
    <r>
      <t>Պարտադիր կամ հայեցողական պարտավորությունը սահմանող օրենսդրական հիմքերը</t>
    </r>
    <r>
      <rPr>
        <vertAlign val="superscript"/>
        <sz val="9"/>
        <color theme="1"/>
        <rFont val="GHEA Grapalat"/>
        <family val="3"/>
      </rPr>
      <t>17</t>
    </r>
  </si>
  <si>
    <r>
      <t>Պարտադիր պարտավորության շրջանակներում գործադիր մարմնի հայեցողական իրավասությունների շրջանակները</t>
    </r>
    <r>
      <rPr>
        <vertAlign val="superscript"/>
        <sz val="9"/>
        <color theme="1"/>
        <rFont val="GHEA Grapalat"/>
        <family val="3"/>
      </rPr>
      <t>16</t>
    </r>
  </si>
  <si>
    <r>
      <t>Պարտադիր կամ հայեցողական  պարտավորությունների շրջանակը</t>
    </r>
    <r>
      <rPr>
        <vertAlign val="superscript"/>
        <sz val="9"/>
        <color theme="1"/>
        <rFont val="GHEA Grapalat"/>
        <family val="3"/>
      </rPr>
      <t>15</t>
    </r>
  </si>
  <si>
    <r>
      <t>Ծախսային պարտավորության բնույթը</t>
    </r>
    <r>
      <rPr>
        <vertAlign val="superscript"/>
        <sz val="9"/>
        <color theme="1"/>
        <rFont val="GHEA Grapalat"/>
        <family val="3"/>
      </rPr>
      <t>14</t>
    </r>
  </si>
  <si>
    <t>4. Նոր նախաձեռնության ծախսերի հիմքում դրված ծախսային պարտավորության բնույթը՝</t>
  </si>
  <si>
    <t>Նոր միջոցառում</t>
  </si>
  <si>
    <r>
      <t>Նոր նախաձեռնության բնույթը</t>
    </r>
    <r>
      <rPr>
        <vertAlign val="superscript"/>
        <sz val="9"/>
        <color theme="1"/>
        <rFont val="GHEA Grapalat"/>
        <family val="3"/>
      </rPr>
      <t>13</t>
    </r>
    <r>
      <rPr>
        <sz val="9"/>
        <color theme="1"/>
        <rFont val="GHEA Grapalat"/>
        <family val="3"/>
      </rPr>
      <t>՝</t>
    </r>
  </si>
  <si>
    <t>Այլ (նկարագրել)</t>
  </si>
  <si>
    <r>
      <t>Միջոցառման (պետության միջամտության) տեսակը՝</t>
    </r>
    <r>
      <rPr>
        <vertAlign val="superscript"/>
        <sz val="10"/>
        <color theme="1"/>
        <rFont val="GHEA Grapalat"/>
        <family val="3"/>
      </rPr>
      <t xml:space="preserve">12 </t>
    </r>
  </si>
  <si>
    <r>
      <t>Միջոցառման դասիչը</t>
    </r>
    <r>
      <rPr>
        <vertAlign val="superscript"/>
        <sz val="9"/>
        <color theme="1"/>
        <rFont val="GHEA Grapalat"/>
        <family val="3"/>
      </rPr>
      <t>11</t>
    </r>
    <r>
      <rPr>
        <sz val="9"/>
        <color theme="1"/>
        <rFont val="GHEA Grapalat"/>
        <family val="3"/>
      </rPr>
      <t>՝</t>
    </r>
    <r>
      <rPr>
        <sz val="10"/>
        <color theme="1"/>
        <rFont val="GHEA Grapalat"/>
        <family val="3"/>
      </rPr>
      <t xml:space="preserve">    </t>
    </r>
  </si>
  <si>
    <r>
      <t>Միջոցառման անվանումը՝</t>
    </r>
    <r>
      <rPr>
        <vertAlign val="superscript"/>
        <sz val="9"/>
        <color theme="1"/>
        <rFont val="GHEA Grapalat"/>
        <family val="3"/>
      </rPr>
      <t>10</t>
    </r>
  </si>
  <si>
    <t>3. Միջոցառումը</t>
  </si>
  <si>
    <r>
      <t>Ծրագրի/ միջոցառման նախատեսվող ավարտը</t>
    </r>
    <r>
      <rPr>
        <vertAlign val="superscript"/>
        <sz val="9"/>
        <color theme="1"/>
        <rFont val="GHEA Grapalat"/>
        <family val="3"/>
      </rPr>
      <t>9</t>
    </r>
  </si>
  <si>
    <t>Ծրագրի/ միջոցառման նախատեսվող սկիզբը</t>
  </si>
  <si>
    <r>
      <t xml:space="preserve">Ծրագրի դասիչը՝ </t>
    </r>
    <r>
      <rPr>
        <vertAlign val="superscript"/>
        <sz val="10"/>
        <color theme="1"/>
        <rFont val="GHEA Grapalat"/>
        <family val="3"/>
      </rPr>
      <t>7</t>
    </r>
  </si>
  <si>
    <r>
      <t xml:space="preserve">Ծրագրի անվանումը՝ </t>
    </r>
    <r>
      <rPr>
        <vertAlign val="superscript"/>
        <sz val="10"/>
        <color theme="1"/>
        <rFont val="GHEA Grapalat"/>
        <family val="3"/>
      </rPr>
      <t>6</t>
    </r>
    <r>
      <rPr>
        <sz val="10"/>
        <color theme="1"/>
        <rFont val="GHEA Grapalat"/>
        <family val="3"/>
      </rPr>
      <t xml:space="preserve"> </t>
    </r>
  </si>
  <si>
    <t>2. Ծրագիրը</t>
  </si>
  <si>
    <r>
      <t>Նոր նախաձեռնությանն առնչվող այլ պետական մարմինների անվանումները</t>
    </r>
    <r>
      <rPr>
        <vertAlign val="superscript"/>
        <sz val="10"/>
        <color theme="1"/>
        <rFont val="GHEA Grapalat"/>
        <family val="3"/>
      </rPr>
      <t>4</t>
    </r>
    <r>
      <rPr>
        <sz val="10"/>
        <color theme="1"/>
        <rFont val="GHEA Grapalat"/>
        <family val="3"/>
      </rPr>
      <t>՝</t>
    </r>
  </si>
  <si>
    <r>
      <t>Պետական մարմնի անվանումը</t>
    </r>
    <r>
      <rPr>
        <vertAlign val="superscript"/>
        <sz val="10"/>
        <color theme="1"/>
        <rFont val="GHEA Grapalat"/>
        <family val="3"/>
      </rPr>
      <t>3</t>
    </r>
    <r>
      <rPr>
        <sz val="10"/>
        <color theme="1"/>
        <rFont val="GHEA Grapalat"/>
        <family val="3"/>
      </rPr>
      <t xml:space="preserve">՝ </t>
    </r>
    <r>
      <rPr>
        <vertAlign val="superscript"/>
        <sz val="10"/>
        <color theme="1"/>
        <rFont val="GHEA Grapalat"/>
        <family val="3"/>
      </rPr>
      <t/>
    </r>
  </si>
  <si>
    <t>Հայեցողական (ոչ շարունակական)</t>
  </si>
  <si>
    <t>Հայեցողական (շարունակական)</t>
  </si>
  <si>
    <t>Գոյություն ունեցող միջոցառման ընդլայնում</t>
  </si>
  <si>
    <t>Տրանսֆերտ</t>
  </si>
  <si>
    <t>1. Պետական մարմինը</t>
  </si>
  <si>
    <t>Պարտադիր</t>
  </si>
  <si>
    <t>Ապրանք և ծառայություն</t>
  </si>
  <si>
    <t>list 3</t>
  </si>
  <si>
    <t>list 2</t>
  </si>
  <si>
    <t>list 1</t>
  </si>
  <si>
    <r>
      <t>Ձևաչափ N 2. Նոր նախաձեռնությունների ներկայացման ձևաչափ</t>
    </r>
    <r>
      <rPr>
        <vertAlign val="superscript"/>
        <sz val="12"/>
        <color theme="1"/>
        <rFont val="GHEA Grapalat"/>
        <family val="3"/>
      </rPr>
      <t>2</t>
    </r>
  </si>
  <si>
    <t>15. Կապը Նոր նախաձեռնության ոլորտի ռազմավարության հետ, եթե հաստատված ռազմավարություն առկա է</t>
  </si>
  <si>
    <t>Նոր նախաձեռնության առնչությունը միջոլորտային(խաչվող) բնույթի քաղաքականության նպատակների հետ՝ 19</t>
  </si>
  <si>
    <t>30. Ներկայացվում են նոր նախաձեռնության հետ կապված այլ անհրաժեշտ տեղեկատվություն և հիմնավորումներ:</t>
  </si>
  <si>
    <t>14. Այլ անհրաժեշտ տեղեկատվություն և հիմնավորումներ</t>
  </si>
  <si>
    <t xml:space="preserve">29 Ներկայացվում են նախաձեռնության իրականացման այլ եղանակներ արտահայտող այլընտրանքները: Վերջիններս կարող են վերաբերվել արտադրելու կամ գնելու այլընտրանքին, պետական կամ մասնավոր հատվածին պատվիրակելու այլընտրանքին, տարբերակված ժամանակային հորիզոնների այլընտրանքներին, ինչպես նաև սպառվող ռեսուրսների համախմբության այլընտրանքներին: Այլընտրանքներից յուրաքանչյուրի համար ներկայացվում է այդ այլընտրանքի իրականացման համար անհրաժեշտ ռեսուրսների/ծախսերի և սպասվող արդյունքների գնահատականները, ինչպես նաև մյուս այլընտրանքների համեմատ առավելություններն ու թերությունները: Այլընտրանքներից յուրաքանչյուրի մասով ներկայացվում են նաև հիմնավորումներ այն մասին, թե ինչու համապատասխան այլընտրանքները չեն դիտարկվել որպես նախընտրելի այլընտրանքներ (նախընտրելի այլընտրանքի մանրամասները ներկայացվում են 8-ից 10-րդ կետերում): Այլընտրանքների ծախսակազմման (ներառյալ հաշվարկների) մանրամասները կցվում են: Ծախսակազմումն իրականացնելիս անհրաժեշտ է առաջնորդվել սույն ցուցումների բաղկացուցիչ մաս հանդիսացող «Բյուջետային ծրագրերի ծախսակազմման ընդհանուր ուղեցույցներով», իսկ տվյալ ծրագրի կամ միջոցառման գծով ծախսակազմման մանրամասն ուղեցույցների առկայության դեպքում՝ այդ մանրամասն ուղեցույցների պահանջներով: </t>
  </si>
  <si>
    <t>13.Նոր նախաձեռնության իրականացման այլ եղանակներ արտահայտող այլընտրանքներ</t>
  </si>
  <si>
    <t xml:space="preserve">28. Ներկայացվում է համապատասխան միջոցառումը նվազագույն մակարդակում (այն մակարդակը, որից ներքև հնարավոր չի հասնել սահմանված նպատակներին) իրականացնելու այլընտրանքը: Մասնավորապես ներկայացվում է այդ այլընտրանքի իրականացման համար անհրաժեշտ ռեսուրսների/ծախսերի և սպասվող արդյունքների գնահատականները, ինչպես նաև մյուս այլընտրանքների համեմատ առավելություններն ու թերությունները: Ներկայացվում է նաև հիմնավորումներ այն մասին, թե ինչու տվյալ այլընտրանքը չի դիտարկվել որպես նախընտրելի այլընտրանք (նախընտրելի այլընտրանքի մանրամասները ներկայացվում են 8-ից 10-րդ կետերում): Այլընտրանքի ծախսակազմման (ներառյալ հաշվարկների) մանրամասները կցվում են: Ծախսակազմումն իրականացնելիս անհրաժեշտ է առաջնորդվել սույն ցուցումների բաղկացուցիչ մաս հանդիսացող «Բյուջետային ծրագրերի ծախսակազմման ընդհանուր ուղեցույցներով», իսկ տվյալ ծրագրի կամ միջոցառման գծով ծախսակազմման մանրամասն ուղեցույցների առկայության դեպքում՝ այդ մանրամասն ուղեցույցների պահանջներով: Այն դեպքում, երբ 8-ից 10-րդ կետերում ներկայացված առաջարկը  (նախընտրելի այլընտրանքը) հանդիսանում է միջոցառումը նվազագույն մակարդակում իրականացնելու սցենարն, ապա  11-րդ կետում պարզապես կատարվում է նշում այդ մասին: </t>
  </si>
  <si>
    <t>27. Ներկայացվում է նոր նախաձեռնության գծով ծախսերի ֆինանսավորման ակնկալվող աղբյուրները:</t>
  </si>
  <si>
    <t xml:space="preserve">26. Ներկայացվում է նախաձեռնության գծով սպառվող ռեսուրսների և դրանց գծով ծախսերի կանխատեսումները (ըստ բյուջետային ծախսերի տնտեսագիտական դասակարգման հոդվածների): Անհրաժեշտ է փաստաթղթին կցել ծախսակազմումների (ներառյալ հաշվարկների) բոլոր մանրամասները: Ծախսակազմումն իրականացնելիս անհրաժեշտ է առաջնորդվել սույն ցուցումների բաղկացուցիչ մաս հանդիսացող «Բյուջետային ծրագրերի ծախսակազմման ընդհանուր ուղեցույցներով», իսկ տվյալ ծրագրի կամ միջոցառման գծով ծախսակազմման մանրամասն ուղեցույցների առկայության դեպքում՝ այդ մանրամասն ուղեցույցների պահանջներով: </t>
  </si>
  <si>
    <t>25. Ներկայացվում է կանխատեսվող ցուցանիշները նախաձեռնության ավարտի համար նախատեսված տարեթվի դրությամբ: Լրացվում է միայն այն նախաձեռնությունների համար, որոնք ունեն հստակ կամ կանխատեսվող ավարտի ժամկետ:</t>
  </si>
  <si>
    <t>24. Ներկայացվում են նոր նախաձեռնության գծով ակնկալվող ոչ ֆինանսական արդյունքների կանխատեսումները: Հնարավորության սահմաններում ներառեք նաև ՄԱԿ Կայուն զարգացման նպատակների շրջանակներում սահմանված համապատասխան արդյունքային ցուցանիշ/ները՝ նշելով դրանց համապատասխան ցուցիչը(տես՝ http://un.am/hy/p/sdgs-in-general)։ Այն դեպքերում, երբ նոր նախաձեռնությունը ենթադրում է գոյություն ունեցող միջոցառման ընդլայնում, ապա այս դեպքում ներկայացվում են միայն այն ոչ ֆինանսական արդյունքները, որոնք փոփոխության կենթարկվեն նախաձեռնության իրականացման արդյունքում: Այն ծրագրերի և միջոցառումների դեպքում, որոնք առնչվում են միջոլորտային (խաչվող) քաղաքականությունների նպատակների և գերակայությունների (գենդերային քաղաքականություն, Կլիմայի փոփոխության մեղմման և հարմարվողականության քաղաքականություն և այլն) հետ, ոչ-ֆինանսական արդյունքների  ցուցանիշների կազմում անհրաժեշտ է ներառել նաև այդ քաղաքականություններին առնչվող, այդ թվում՝ գենդերային զգայուն ոչ-ֆինանսական ցուցանիշներ:</t>
  </si>
  <si>
    <t xml:space="preserve">23. Համառոտ նկարագրել նոր նախաձեռնությունը չընդունելու և չֆինանսավորելու դեպքում հնարավոր հետևանքները և ծագող խնդիրները: Հնարավորության սահմաններում ներկայացնել թվային գնահատականներ: Եթե նախատեսվում է նոր նախաձեռնություն գործող պարտավորությունների դադարեցման կամ կրճատման հաշվին, սակայն պահանջվում է համապատասխան նոր իրավական հիմքերի ստեղծում և չի կարող կատարվել միայն պետական մարմնին գործող օրենսդրությամբ վերապահված իրավասության շրջանակներում իրականացվող ներքին ընթացակարգերի միջոցով, ապա ներկայացնել համապատասխան բացատրություններ և հիմնավորումներ: </t>
  </si>
  <si>
    <t xml:space="preserve">8. Նոր նախաձեռնությունը չֆինանսավորելու դեպքում ծագող խնդիրները </t>
  </si>
  <si>
    <t xml:space="preserve">22. Համառոտ նկարագրել նոր նախաձեռնության արդյունքում ակնկալվող հիմնական օգուտները: Օգուտները նկարագրելիս հնարավորության սահմաններում անհրաժեշտ է ներկայացնել այն հիմնական վերջնական արդյունքները, որոնց նպաստելու է նախաձեռնության իրականացումը, և թե ինչպես են դրանք նպաստելու ՀՀ կառավարության ծրագրով սահմանված քաղաքականության թիրախների իրագործմանը: </t>
  </si>
  <si>
    <t>7. Սպասվող օգուտները</t>
  </si>
  <si>
    <t>21. Մանրամասն նկարագրել նոր նախաձեռնության շրջանակներում իրականացվող միջոցառումները (մատուցվող ծառայությունները, տրամադրվող տրանսֆերտները և այլն), դրանց գծով հիմնական շահառուների շրջանակները, միջոցառման իրագործման մեխանիզմները (ծառայությունների պատվիրակում ՊՈԱԿ-ներին, պետական կառավարչական հիմնարկների կարողությունների օգտագործում և այլն), պետական բյուջեից ֆինանսավորման մեխանիզմները և այլ անհրաժեշտ տեղեկատվություն, որն ընդհանուր առմամբ նկարագրում է նոր նախաձեռնությունը:</t>
  </si>
  <si>
    <t>6. Նկարագրությունը</t>
  </si>
  <si>
    <t xml:space="preserve">20. Այն դեպքում, երբ նոր նախաձեռնությունն առնչվում է Տնտեսության իրական հատվածի աջակցության մասով նոր նախաձեռնություններին առնչությունը գործող իրավակարգավորումների հետ, համապատասխան քաղաքականության դիմացի վանդակում դնել &lt;X&gt; նշանը և ստորև նկարագրել, թե որ իրավակարգավորմանն է առնչվում միջոցառումը: Հակառակ դեպքում վանդակները թողնվում են դատարկ: </t>
  </si>
  <si>
    <t xml:space="preserve">19. Այն դեպքում, երբ նոր նախաձեռնությունն առնչվում է միջոլորտային(խաչվող) առանձին քաղաքականությունների նպատակների հետ, համապատասխան քաղաքականության դիմացի վանդակում դնել &lt;X&gt; նշանը և ստորև նկարագրել, թե նոր նախաձեռնության շրջանակներում իրականացվող միջոցառումն ինչպես է նպաստելու համապատասխան քաղաքականության նպատակ(ներ)ի իրագործմանը: Հակառակ դեպքում վանդակները թողնվում են դատարկ: Խոսքը վերաբերվում է այնպիսի քաղաքականությունների մասին, որոնց արդյունքներն ու դրանց շրջանակներում իրականացվող միջոցառումներն առնչվում են մեկից ավելի ոլորտների, նպատակների և գերատեսչությունների հետ և առկա ծրագրային կառուցվածքը հնարավորություն չի տալիս արդյունավետ կերպով առանձնացնել այդ քաղաքականություններին ուղղված ծախսերը: </t>
  </si>
  <si>
    <t xml:space="preserve">18. Համառոտ նկարագրել նոր նախաձեռնության նպատակը: Նպատակը սահմանելիս անհրաժեշտ է նկարագրել, թե ինչպես են առաջարկվող միջոցառումները նպաստելու պետական մարմնի առաքելության, ՀՀ կառավարության ընդհանուր նպատակների և գերակայությունների իրագործմանը: Անհրաժեշտ է կատարել հղումներ ՀՀ կառավարության ընդհանուր նպատակներն ու գերակայությունները սահմանող համապատասխան փաստաթղթերին: </t>
  </si>
  <si>
    <t xml:space="preserve">17. Սյունակում կատարվում են հղումներ պատադիր ծախսային պարտավորությունները սահմանող օրենքների և միջազգային պայմանագրերի կոնկրետ դրույթների վրա, իսկ այդ պարտավորությունների շրջանակներում գործադիր մարմին վերապահված հայեցողական իրավասությունների դեպքում՝ նաև այդ իրավասությունները սահմանող իրավական ակտերի վրա: Հայեցողական ծախսերին դասվող միջոցառումների դեպքում կատարվում են հղումներ այդ ծախսային պարտավորությունները սահմանող իրավական ակտերի վրա: Նոր իրավական կարգավորումներ նախատեսելու պարագայում անհրաժեշտ է նշումներ կատարել այդ մասին: </t>
  </si>
  <si>
    <t xml:space="preserve">16. Սյունակը լրացվում է միայն պարտադիր ծախսերին դասվող միջոցառումների համար:  </t>
  </si>
  <si>
    <t>15. Ներկայացվում է համապատասխան միջոցառման շրջանակներում իրականացվող պարտադիր (պարտադիր ծախսերին դասվող միջոցառումների դեպքում) կամ հայեցողական (հայեցողական ծախսերին դասվող միջոցառումների դեպքում) պարտավորությունների համառոտ նկարագիրը՝ այդ թվում մատուցվող ծառայությունների, տրամադրող տարնսֆերտների և շահառուների շրջանակը:</t>
  </si>
  <si>
    <t>14. Նշվում է նոր նախաձեռնության շրջանակներում իրականացվող ծախսերի հիմքում դրված պարտավորությունների բնույթը: Անհրաժեշտ է ընտրել համապատասխան տիպի պարտավորության բնույթը:</t>
  </si>
  <si>
    <t>Հավելված N 2. Նոր նախաձեռնությունների ներկայացման ամփոփ ձևաչափի</t>
  </si>
  <si>
    <t xml:space="preserve">12․ Միջոցառման (պետության միջամտության) տեսակը վանդակի դիմացի վանդակում անհրաժեշտ է ընտրել նոր միջոցառման տեսակը՝ ծառայություն, տրանսֆերտ, թե այլ (նկարագրել) </t>
  </si>
  <si>
    <t>11. Լրացվում է ծրագրի միջոցառման դասիչը այն դեպքում, երբ նոր նախաձեռնությունը ենթադրում է գոյություն ունեցող ծառայությունների կամ տրանսֆերտների տարածում շահառուների նոր շրջանակի վրա: Նոր միջոցառման (օրինակ՝ նոր տիպի ծառայությունների մատուցում) դեպքում այս տողը չի լրացվում:</t>
  </si>
  <si>
    <t xml:space="preserve">10. Լրացվում է ծրագրի միջոցառման անվանումը, որի շրջանակներում նախատեսվում է նոր նախաձեռնության իրականացումը և ֆինանսավորումը: </t>
  </si>
  <si>
    <t>9․ Լրացվում է ծրագրի ակնկալվող ավարտը։ Լրացվում է միայն այն նախաձեռնությունների համար, որոնք ունեն հստակ կամ կանխատեսվող ավարտի ժամկետ:</t>
  </si>
  <si>
    <t>8. Վանդակում դրվում է &lt;X&gt; նշանը, եթե նոր նախաձեռնությունը ենթադրում է նոր բյուջետային ծրագրի ներմուծում: Հակառակ դեպքում վանդակը թողնվում է դատարկ:</t>
  </si>
  <si>
    <t xml:space="preserve">7. Լրացվում է համապատասխան ծրագրի դասիչը՝ քառանիշ կոդը: Նոր ծրագրերի դեպքում այս տողը չի լրացվում: </t>
  </si>
  <si>
    <t>6. Լրացվում է համապատասխան բյուջետային ծրագրի անվանումը, որի շրջանակներում նախատեսվում է նոր նախաձեռնության իրականացումը և ֆինանսավորումը: Այն դեպքում, երբ նոր նախաձեռնությունը ենթադրում է նոր բյուջետային ծրագրի իրականացում, ապա անհրաժեշտ է ներքևում Նոր ծրագրի դիմացի վանդակում դնել &lt;X&gt; նշանը և ներկայացնել համապատասխան հիմնավորումներ նոր ծրագրի անհրաժեշտության վերաբերյալ:</t>
  </si>
  <si>
    <t>5. Հավելվածի այս և հաջորդող հատվածներում ծրագրի և միջոցառման սահմանման, ինչպես նաև դրանց բաղադրիչների (նպատակներ, արդյունքային ցուցանիշներ և այլն) սահմանման/ նկարագրության համար անհրաժեշտ է առաջնորդվել սույն մեթոդական ցուցումների բաղկացուցիչ մաս հանդիսացող «Ծրագրային բյուջետավորման ձևաչափով բյուջետային ծրագրերի և միջոցառումների սահմանման» և «Ծրագրային բյուջետավորման ձևաչափով բյուջետային ծրագրերի և միջոցառումների գծով արդյունքային ցուցանիշների սահմանման» մեթոդական ձեռնարկներով:</t>
  </si>
  <si>
    <t xml:space="preserve">4. Նշվում է տվյալ նոր նախաձեռնությանն առնչվող (կատարող) պետական մարմինների անվանումները՝ բացառությամբ հայտը ներկայացնող պետական մարմնի անվանման: Լրացվում է միայն այն դեպքում, երբ նոր նախաձեռնությունը առնչվում է մեկից ավելի պետական մարմինների: </t>
  </si>
  <si>
    <t>3. Նշել նոր նախաձեռնությունը ներկայացնող պետական մարմնի անվանումը:</t>
  </si>
  <si>
    <t xml:space="preserve">2. Յուրքանչյուր առանձին նոր նախաձեռնության համար լրացվում է առանձին ձևաչափ: </t>
  </si>
  <si>
    <t>Ձևաչափ N 2. Նոր նախաձեռնությունների ներկայացման ձևաչափ</t>
  </si>
  <si>
    <t xml:space="preserve">1 Ձևաչափը լրացվում է բոլոր նոր նախաձեռնությունների համար ամփոփ փաստաթղթի տեսքով՝ սույն փաստաթղթի առանձին շիթերում լրացված տեղեկատվության հիման վրա` խմբավորված ըստ առանձին ծրագրերի </t>
  </si>
  <si>
    <t xml:space="preserve">Ձևաչափ N 1. Նոր նախաձեռնությունների գծով ամփոփ տեղեկատվություն </t>
  </si>
  <si>
    <t>ԼՐԱՑՄԱՆ ՊԱՀԱՆՋՆԵՐ</t>
  </si>
  <si>
    <r>
      <t xml:space="preserve">Ծրագրի դասիչը և անվանումը </t>
    </r>
    <r>
      <rPr>
        <b/>
        <u/>
        <sz val="9"/>
        <color theme="1"/>
        <rFont val="GHEA Grapalat"/>
        <family val="3"/>
      </rPr>
      <t xml:space="preserve">1052.Քաղաքացիական կացության ակտերի գրանցում </t>
    </r>
  </si>
  <si>
    <t xml:space="preserve">Քաղաքացիական կացության ակտերի գրանցման ծառայությունների տրամադրում </t>
  </si>
  <si>
    <t>շարունակական</t>
  </si>
  <si>
    <t>պարտադիր</t>
  </si>
  <si>
    <t xml:space="preserve">ՀՀ 2023 թվականի պետական բյուջեով պետական պաշտոն և պետական ծառայության պաշտոն զբաղեցնող անձանց բազային աշխատավարձի չափը սահմանվել  է 83200 դրամ՝ 66140 դրամի փոխարեն, սակայն ՔԿԱԳ մասնագետների աշխատավարձի չափը, ինչպես նաև պահպանման ծախսերի գումարը 2014 թվականից հետո չի փոփոխվել։ Աշխատավարձը հասվարկվել է որպես բազային աշխատավարձ ընդունելով 83200 դրամ և նախատեսվել են տարեկան մոտ 1մլն  դրամ պահպանման ծախսերի գծով  գծով  </t>
  </si>
  <si>
    <r>
      <t xml:space="preserve">Ծրագրի դասիչը և անվանումը </t>
    </r>
    <r>
      <rPr>
        <b/>
        <u/>
        <sz val="9"/>
        <color theme="1"/>
        <rFont val="GHEA Grapalat"/>
        <family val="3"/>
      </rPr>
      <t xml:space="preserve">1057.Արդարադատության ոլորտում քաղաքականության  մշակում, ծրագրերի համակարգում, խորհրդատվության և մոնիտորինգի իրականացում </t>
    </r>
  </si>
  <si>
    <t>Արդարադատության ոլորտում քաղաքականության, խորհրդատվության, մոնիտորինգի, գնման և աջակցության իրականացում</t>
  </si>
  <si>
    <t>Անձնական տվյալների պաշտպանության իրականացում</t>
  </si>
  <si>
    <t>Աջակցություն օրենսդրության զարգացման և իրավական հետազոտությունների կենտրոնի գործունեությանը</t>
  </si>
  <si>
    <t>ՀՀ արդարադատության նախարարության կարողությունների զարգացում և տեխնիկական հագեցվածության ապահովում</t>
  </si>
  <si>
    <t>Հաշվարկը կատարվել է գործող հաստիային ցուցակին համապատասխան՝ հաշվի առնելով աշխատավարձի բնականոն աճը։</t>
  </si>
  <si>
    <t>ՀՀ կառավարության 25.08.2016թ. թիվ 858-Ն որոշում, Արդարադատության նախարարի և ԱՄՆ ՄԶԳ-ի միջև 2019 թվականի սեպտեմբերի 6-ին ստորագրված իրականացման նամակ՝ ԱՄՆ ՄԶԳ-ի և Հայաստանի Հանրապետության կառավարության միջև 2013թ. կնքված՝ Զարգացման համագործակցության նպատակի AAG-111-G-13-001 համաձայնագիր</t>
  </si>
  <si>
    <t>Նախարարարությանն անհրաժեշտ վարչական սարքավորումների ձեռքբերում</t>
  </si>
  <si>
    <r>
      <t xml:space="preserve">Ծրագրի դասիչը և անվանումը </t>
    </r>
    <r>
      <rPr>
        <b/>
        <u/>
        <sz val="9"/>
        <color theme="1"/>
        <rFont val="GHEA Grapalat"/>
        <family val="3"/>
      </rPr>
      <t>1093.Դատական և հանրային պաշտպանություն</t>
    </r>
  </si>
  <si>
    <t>Հանրային պաշտպանության ծառայություններ</t>
  </si>
  <si>
    <t>Սնանկության գործերով կառավարչական ծառայությունների ձեռքբերում</t>
  </si>
  <si>
    <t>Փորձաքննությունների ծառայությունների տրամադրում</t>
  </si>
  <si>
    <t>Աջակցություն « Արբիտրաժի և հաշտարարության հայաստանյան կենտրոն»  հիմնադրամի գործունեությանը</t>
  </si>
  <si>
    <t>2023 թվականի ՀՕ-356-Ն օրենքի համաձայն հանրային պաշտպաններին փոխհատուցում է տրվում նաև արտաժամյա աշխատանքի դիմաց՝  հանրային պաշտպանների պաշտոնային դրույքաչափերի վճարման համար նախատեսված ընդհանուր գումարի տասնհինգ տոկոսի չափով։ Միևնույն ժամանակ, Հանրային պաշտպանի գրասենյակի կողմից վարվող քրեական գործերի քանակի ավելացմամբ պայմանավորված 2026-2028թ․ նախատեսվում է ավելացնել  նախատեսվում է հանրային պաշտապնների թիվը</t>
  </si>
  <si>
    <t>«Սնանկության մասին» ՀՀ օրենքի 30 հոդվածի 8-րդ մասի պահանջներին համապատասխան նախատեսված օժանդակության և փոխհատուցումների նպատակով 2026-2028թթ․ նախատեսվում է 85,000.0 հազ. դրամ գումար՝ հիմք ընդունելով 2023-2024թթ․ փաստացի փոխհատուցումների քանակը և գումարը</t>
  </si>
  <si>
    <t>Գումարը նախատեսվել է 2023-2024թթ․ փաստացի կատարված փորձաքննությունների քանակին և վճարումներին համապատասխան</t>
  </si>
  <si>
    <t>Գումարը նախատեսվում է ուղղել աշխատակիցների վարձատրությանը, միջոցառումների կազմաերպմանը և վարչական ծասխերին</t>
  </si>
  <si>
    <r>
      <t xml:space="preserve">Ծրագրի դասիչը և անվանումը </t>
    </r>
    <r>
      <rPr>
        <b/>
        <u/>
        <sz val="9"/>
        <color theme="1"/>
        <rFont val="GHEA Grapalat"/>
        <family val="3"/>
      </rPr>
      <t>1120.Քրեակատարողական ծառայություններ</t>
    </r>
  </si>
  <si>
    <t>Քրեակատարողական ծառայություններ</t>
  </si>
  <si>
    <t>Պրոբացիայի ծառայություններ</t>
  </si>
  <si>
    <t>Իրավախախտում կատարած անձանց գեղագիտական դաստիարակության և կրթական ծրագրերի իրականացում</t>
  </si>
  <si>
    <t>ՀՀ արդարադատության նախարարության պրոբացիայի ծառայության կարողությունների զարգացում և տեխնիկական հագեցվածության ապահովում</t>
  </si>
  <si>
    <t>ՀՀ արդարադատության նախարարության քրեակատարողական  ծառայության կարողությունների զարգացում և տեխնիկական հագեցվածության ապահովում</t>
  </si>
  <si>
    <t xml:space="preserve"> Քրեակատարողական հիմնարկների շենքային պայմանների բարելավում </t>
  </si>
  <si>
    <t xml:space="preserve"> Քրեակատարողական հիմնարկների օպտիմալացում, շենքային պայմանների բարելավում </t>
  </si>
  <si>
    <t>Քրեակատարողական ծառայության տրանսպորտային միջոցներով ապահովվածության բարելավում</t>
  </si>
  <si>
    <t>Քրեակատարողական նոր հիմնարկի կառուցում և հետագա շահագործում</t>
  </si>
  <si>
    <t xml:space="preserve">Պայմանավորված է քրեակատարողական հիմնարկներից կալանավորված անձանց (ինչպես որ դատապարտյալներին) դատարաններ, վարույթն իրականացնող այլ մարմինների գտնվելու, վարույթային գործողությունների և այլ վայրեր փոխադրելու (ուղեկցորդելու) և այդ վայրերում կալանավորված անձանց պահպանությունն ապահովելու գործառույթը ՀՀ ՆԳՆ ոստիկանությունից Քրեակատարողական ծառայությանը փոխանցելու հետ կապված 100 հաստիքային միավորի ավելացմամբ։ </t>
  </si>
  <si>
    <t>Հաշվարկը կատարվել է գործող հաստիքային ցուցակին համապատասխան՝ հաշվի առնելով աշխատավարձի բնականոն աճը։  2026 թվականի հունվարի 1-ից ոստիկանության կողմից պետական կառույցների վարչական շենքերի պահպանման աշխատանքներ չեն իրականացվելու, ուստի անհրաժեշտ կլինի ձեռք բերել ծառայություն պահնորդական կազմակերպություններից, գ</t>
  </si>
  <si>
    <t xml:space="preserve">Լրացուցիչ 25,000.0 հազ. դրամ է նախատեսվել աշխատանքի վարձատրության գծով՝ հաշվի առնելով ՀՀ կառավարության  2024 թվականի հոկտեմբերի 10-ի N1607-Ն որոշումը, որով հաստատվել է Պրոբացիայի ծառայողների ատեստավորման արդյունքում հաշվարկվող հավելավճարի չափը։ Բացի դրանից լրացուցիչ 10,800.0 հազ․ դրամ է նախատեսվել շենքի պահպանման համար, քանի որ 2026 թվականի հունվարի 1-ից ոստիկանության կողմից պետական կառույցների վարչական շենքերի պահպանման աշխատանքներ չեն իրականացվելու։ </t>
  </si>
  <si>
    <t>Էլեկտրոնային հսկողության սարքավորումների համար 2025 թվականի համեմատ լրացուցիչ գումար նախատեսվել է հաշվի առնելով 2023-2024թթ․ փաստացի ծախսը։</t>
  </si>
  <si>
    <t>հայեցողական շարունակական</t>
  </si>
  <si>
    <r>
      <t xml:space="preserve">Ծրագրի դասիչը և անվանումը </t>
    </r>
    <r>
      <rPr>
        <b/>
        <u/>
        <sz val="9"/>
        <color theme="1"/>
        <rFont val="GHEA Grapalat"/>
        <family val="3"/>
      </rPr>
      <t>1123.Իրավական իրազեկում և տեղեկատվության ապահովում</t>
    </r>
  </si>
  <si>
    <t>Հրատարակչական, տեղեկատվական և տպագրական ծառայություններ</t>
  </si>
  <si>
    <t>Թարգմանչական ծառայություններ</t>
  </si>
  <si>
    <t>Արխիվային ծառայություններ</t>
  </si>
  <si>
    <t>Լրացուցիչ գումար է նախատեսվել աշխատողների աշխատավարձերի բարձրացման նպատակով ։ Բացի դրանից,շենքի 1-ին հարկի նորոգումը կատարվել է 2025թ. բյուջեով, 2-րդ, 3-րդ և նկուղային հարկերի նորոգումները հաջորդաբար (նախահաշիվներն առկա են)</t>
  </si>
  <si>
    <r>
      <t xml:space="preserve">Ծրագրի դասիչը և անվանումը </t>
    </r>
    <r>
      <rPr>
        <b/>
        <u/>
        <sz val="9"/>
        <color theme="1"/>
        <rFont val="GHEA Grapalat"/>
        <family val="3"/>
      </rPr>
      <t>1149.Իրավական իրազեկում և տեղեկատվության ապահովում</t>
    </r>
  </si>
  <si>
    <t>Հատուկ ծառայողների վերապատրաստում և հատուկ ուսուցում</t>
  </si>
  <si>
    <t>Դատավորների, դատախազների, դատավորների ու դատախազների  թեկնածուների ցուցակում գտնվող անձանց, դատական ծառայողների, դատախազության աշխատակազմում ծառայողների, դատական կարգադրիչների վերապատրաստման և հատուկ ուսուցման ծառայություններ</t>
  </si>
  <si>
    <t>ՀՀ արդարադատության նախարարություն</t>
  </si>
  <si>
    <t>Քաղաքաշինության կոմիտե</t>
  </si>
  <si>
    <t>Արդարադատության ոլորտում քաղաքականության  մշակում, ծրագրերի համակարգում, խորհրդատվության և մոնիտորինգի իրականացում</t>
  </si>
  <si>
    <t>ՀՀ արդարադատության նախարարությանշենքային պայմանների բարելավում</t>
  </si>
  <si>
    <t>շենքային պայմանների ապահովում</t>
  </si>
  <si>
    <t>ՀՀ արդարադատության նախարարության  իրավաբանական անձանց պետական ռեգիստրի գործակալության քաղ. Երևան, Բուզանդի 1/3 հասցեում գտնվող վարչական շենքի  կապիտալ վերանորոգում</t>
  </si>
  <si>
    <t>ՀՀ արդարադատության նախարարության  շենքային պայմանների բարելավում</t>
  </si>
  <si>
    <t>Ռեգիստրի գործակալության գործունեության ապահովման անհնարինություն</t>
  </si>
  <si>
    <t>Շենքի կապիտալ վերանորոգում</t>
  </si>
  <si>
    <t>հատ</t>
  </si>
  <si>
    <t>Շենքերի և շինությունների կապիտալ վերանորոգում</t>
  </si>
  <si>
    <t>ՀՀ բարձրագույն դատական խորհուրդ, ՀՀ դատական դեպարտամենտ</t>
  </si>
  <si>
    <t xml:space="preserve">Ժամանակակից ստանդարտներով դատարաններ </t>
  </si>
  <si>
    <t>Դիտարկվել է ծրագրի միջոցառումները ՀՀ բարձրագույն դատական խորհրդի ՛Դատական իշխանության գործունեության ապահովում և իրականացում՛ ծրագրում (1080)   ներառելու տարբերակը, սակայն որոշվել է ՀԲ վարկային ողջ ծրագիրը ներկայացնել որպես առանձին ծրագիր՝ իր միջոցառումներով: Սա կապահովի ՀԲ վարկային ծրագրի առավել թափանցիկ ներկայացումը. ա) Ծրագրին հատկացվող գումարը կարող է ներկայացվել մեկ միասնական տողով, ինչը հնարավոր չի լինի վարկային ծրագրի միջոցառումները այլ ծրագրի միջոցառումների հետ ներառելու դեպքում, բ) Հնարավոր կլինի միջոցառումների անվանումները ներկայացնել սեղմ, որովհետև հարկ չի լինի յուրաքանչուր միջոցառման համար նշել, որ այն իրականացվում է ՛Ժամանակակից ստանդարտներով դատարաններ՛ վարկային ծրագրի շրջանակներում. ինքընստինքյան հասկանալի կլինի, որ դրանք նշված ծրագրի բաղադրիչներն են գ) ոչ շարունակական խոշոր կապիտալ ծախսերի գումարները ներառելու պատճառով չի խաթարվի ՛Դատական իշխանության գործունեության ապահովում և իրականացում՛ ծրագրի բնականոն ծախսերի դինամիկայի թափանցիկությունը, վարկային ծրագրի իրականացման արդյունքում ՛Դատական իշխանության գործունեության ապահովում և իրականացում՛ ծրագրում ծախսային տնտեսումներ ունենալու դեպքում այդ տնտեսումները կլինեն ավելի տեսանելի և թափանցիկ՝ հեշտացնելով համապատասխան վերլուծությունների իրականացումը և վերջապես դ) Ծրագիրը նպատակահարմար է ներկայացնել ՀՀ Արդարադատության նախարարության բյուջեում, որպես համակարգող մարմին</t>
  </si>
  <si>
    <t>06/2025</t>
  </si>
  <si>
    <t>10/2030</t>
  </si>
  <si>
    <t xml:space="preserve">Ծրագրի կառավարման և համակարգման ծառայույունների մատուցում </t>
  </si>
  <si>
    <t>Միջոցառման շրջանակներում նախատեսվում է ծրագրի կառավարման, համակարգման, գնահատման, իրազեկման ու հաղորդկցման ծառայությունների մատուցում ՀԲ տեխնիկական աջակցության միջոցներով: ՛Ժամանակակից ստանդարտներով դատարաններ՛ ծրագրի իրականացման նպատակով: Այս միջոցառումը ուղղակիորեն առնչվում է նշված,ծրագրին իր ամբողջ ծավալով՝ նրա իրականացման ողջ ժամանակահտվածի ընթացքում: Ծրագրի շահառուներն են ՛Ժամանակակից ստանդարտներով դատարաններ՛ ծրագրի շահառուները՝ շուրջ 314 դատավոր և թվով 2616 աշխատակազմի ներկայացուցիչներ, ինչպես նաև ընդհանուր առմամբ արդարադատության ոլորտի շահառուները՝ արդարադատություն ստացող քաղաքացիները և բիզնեսը, պետական և տեղական ինքնակառավարման մարմինները, քննչական մարմինները, դատախազությունը, փաստաբանները, սնանկության կառավարիչները, նոտարները և այլն:</t>
  </si>
  <si>
    <t>1. ՀՀ կառավարության հնգամյա ծրագրի Կետ 5.3 կետ, 2.	ՀՀ կառավարության 2021 թ. նոյեմբերի 18-ի «ՀՀ կառավարության 2021-2026 թթ. գործունեության միջոցառումների ծրագիրը հաստատելու մասին» թիվ 1902-Լ որոշման Հավելված 1-ով հաստատված՝ Հայաստանի Հանրապետության կառավարության 2021-2026 թվականների գործունեության միջոցառումների ծրագրի «Արդարադատության նախարարություն» բաժնի 9-րդ կետ, որոցով նախատեսվում է դատարանների շենքային պայմանների և տեխնիկական հագեցվածության կատարելագործում</t>
  </si>
  <si>
    <t xml:space="preserve">Միջոցառման նպատակն է ապահովել ՛Ժամանակակից ստադարտներով դատարաններ՛ ծրագրի արդյունավետ իրականացումը: </t>
  </si>
  <si>
    <t>ՀԲ տեխնիկական աջակցությամբ ծրագրի կառավարումը և իրականացումը կօգնի ապահովել ՛Ժամանակակից ստանդարտներով դատարանների՛ այնպիսի լուծումներ, որոնք կապահովեն կլիմայի փոփոխության հետևանքների մեղմացման, ռեսուրսների ռացիոնալացման, կլիմայի պատշաճ ներքին վերահսկման, նյութերի և շինությունների երկարակեցության հետ կապված հասարակության ձգտումների հասցեագրումը, պատշաճ ջեռուցման, օդափոխության և օդորակման համակարգերի ընտրության, էլեկտրանախագծման խելացի լուծումների ապահովումը և ահԱծխաջրածիններից հրաժարվելու մեթոդների կիրառությունը, ինչպիսիք են երկրաջերմային էներգիայի միջոցով ջեռուցումը, ջերմամեկուսացման առաջադեմ լուծումները, ցածր ճառագայթող լուսավոությունը, արևային էներգիան և ջրի ռացիոնալ օգտագործումն ու հավաքումը դատարանների շենքերի «կլիմայական ազդեցությունը» նվազեցնելու այլ միջոցներ են։</t>
  </si>
  <si>
    <t xml:space="preserve">Միջոցառման շրջանակներում կիրականացվեն ՛Ժամանակակից ստանդարտներով դատարաններ՛ ծրագրի կառավարման, դրա իրականացման համար պահաջվող միջոցների, փորձագետների ու կատարող կազմակերպությունների ներգրավման, համակարգման, վերահսկողության, գնահատման և հաղորդակցման աշխատանքներ: Միջոցաումը իրականացվելու է ՀԲ տեխնիկակական աջակցությամբ: </t>
  </si>
  <si>
    <t>Այս միջոցառումը կապահովի ՛Ժամանակակից ստանդարտներով դատարաններ ՛ ծրագրի արդյունավետ իրականացումը</t>
  </si>
  <si>
    <t>Հնարավոր չի լինի օգտվել նմանատիպ ծրագրեր իրականացնելու՝ ՀԲ հարուստ փորձառությունից և նրանց հասանելի մարդկային և այլ ռեսուրսներից, հնարավորի ծրագրի թերի կատարում</t>
  </si>
  <si>
    <t>Այս միջոցառումը կապահովի ''Ժամանակակից ստանդարտներով դատարաններ'' ծրագրի արդունավետ և ժամանակին իրականացումը և ծրագրի մուս միջոառումներով նախատեսված արդունքները</t>
  </si>
  <si>
    <t xml:space="preserve"> ԸՆԹԱՑԻԿ ԾԱԽՍԵՐ</t>
  </si>
  <si>
    <t xml:space="preserve"> ԾԱՌԱՅՈՒԹՅՈՒՆՆԵՐԻ  ԵՎ   ԱՊՐԱՆՔՆԵՐԻ  ՁԵՌՔԲԵՐՈՒՄ</t>
  </si>
  <si>
    <t xml:space="preserve"> Պայմանագրային այլ ծառայությունների ձեռքբերում</t>
  </si>
  <si>
    <t>Բաղադրիչ 3. Նախագծի կառավարում և համակարգում՝ ներառյալ մոնիթորինգ և գնահատում, ինչպես նաև հաղորդակցություն</t>
  </si>
  <si>
    <t>Նախագծի կառավարում և համակարգում</t>
  </si>
  <si>
    <t>ՀԲ վարկ</t>
  </si>
  <si>
    <t xml:space="preserve"> ՀՀ արդարադատության նախարարություն</t>
  </si>
  <si>
    <t>Դատարաների և նրանց ՏՀՏ ենթակառուցվածքերի արդիականացում</t>
  </si>
  <si>
    <t>Միջոցառման շրջանակներում իրականացնվելու է դատարանների շենքների և շինությունների կառուցում և վերակառուցում՝ միջազգային ժամանակակից ստանդարտներին համապաասխան, ինչպես նաև ՏՀՏ ենթակառուցվածքների արդիականացման համար սարքավորումների ձեռքերում: Նախագծի իրականացման աշխարհագրությունն ընդգրկելու է ինչպես Երևան քաղաքը, այնպես էլ ՀՀ բոլոր մարզերը, ինչի համատեքստում նախատեսվում է իրականացնել դատարանների նոր շենքերի կա¬ռուցում և/կամ վերակառուցում։ Ընդհանուր ծրագրի շահառուներն են դատական համակարգը՝ շուրջ 314 դատավոր և թվով 2616 աշխատակազմի ներկայացուցիչներ, ինչպես նաև ընդհանուր առմամբ արդարադատության ոլորտի շահառուները՝ արդարադատություն ստացող քաղաքացիները և բիզնեսը, պետական և տեղական ինքնակառավարման մարմինները, քննչական մարմինները, դատախազությունը, փաստաբանները, սնանկության կառավարիչները, նոտարները և այլն: Միջոցառման շրջանակներում միջազգաին չափանիշներին կհամապատասխանեցվի ընդհանուր առմամբ 20000 քմ դատական շենքեր ու շինութուններ, այդ թվում՝ ՄԺԾԾ ժամանակահատվածում մոտ 13000 քմ: Որպես առաջնահերթություն դիտարկվում է Երևանի առաջին ատյանի քրեական դատարանի չորս նստավայրերի միավորումը մեկ հասցեում, միասնական պատուհան սկզբունքով: Մանրամասները երկայացված են 14-րդ՝ ՛՛Այլ անհրաժեշտ տեղեկատվություն և հիմնավորումներ՛՛ տողում , ինչպես նաև կից երկայացվող մյուս փաստաթղթերում:</t>
  </si>
  <si>
    <t>Միջոցառման հիմնական նպատակն է դատական շենքերի՝ ժամանակակից միջազգային նորմերին ու ստանդարտներին համապատախան նոր դատական շենքերի կառուցման և հների վերակառուցման միջոցով արդարադատության որակի և արդյունավետության բարելավում, բոլոր քաղաքացիների համար հասանելիության բարելավում՝ շահառուների առանձին խմբերի այդ թվում՝ հաշմանդամ քաղաքացիների պահանջները հաշվի առնող շինարարական լուծումներ կիրառելու միջոցով: ՏՀՏ ենթակառուցվածքների առաջարկվող ամրապնդումը կվերացնի այն խոչընդոտները, որոնք ներկայումս խանգարում են էլեկտրոնային արդարադատության լիարժեք օգտագործմանը, ինչ իր հերթին կօգնի ապահովել շահառռւ քաղաքացիների և իրավաբանական անձանց համար տեղեկատվության թափանցիկությունն ու հասանելիությունը: Նախագծի իրականացումը կլուծի հետևյալ խնդիրները.
•	դատարաննների անհավասար շենքային պայմաններ
•	որակյալ կադրերի անհավասար բաշխվածություն
•	դատական գործընթացների անհարկի ձգձգումներ՝ ՏՀՏ խափանումների պատճառով
•	հաշմանդամություն ունեցող անձանց համար առկա խոչընդոտներ
•	վտանգավոր աշխատանքային պայմաններ
•	խոնավության, հրդեհի վտանգի տակ գտնվող արխիվներ
•	շենքերի պահպանման ծախսարդյունավետ կառուցակարգի բացակայություն:
Վերոնշյալ խնդիրների լուծումը կհանգեցնի դատարանների շենքերում՝ տեղում շոշափելի փոփոխությունների, մատչելիության, արդյունավետության և թափանցիկության բարելավմանը:</t>
  </si>
  <si>
    <t>Առաջարկվող նախագիծը կարտացոլի կլիմայի փոփոխության հետևանքների մեղմացման, ռեսուրսների ռացիոնալացման, կլիմայի պատշաճ ներքին վերահսկման, նյութերի և շինությունների երկարակեցության հետ կապված հասարակության ձգտումները՝ հետագայում դրանից օգտվողների հարմարավետությունը խթանելու նպատակ հետապնդելով։ Պատշաճ ջեռուցման, օդափոխության և օդորակման համակարգերը, էլեկտրանախագծման խելացի լուծումները կապահովեն  էներգիայի խնայողություն և ածխածնի արտանետումների կրճատում։ Ածխաջրածիններից հրաժարվելու մեթոդների կիրառությունը, ինչպիսիք են երկրաջերմային էներգիայի միջոցով ջեռուցումը, ջերմամեկուսացման առաջադեմ լուծումները, ցածր ճառագայթող լուսավոությունը, արևային էներգիան և ջրի ռացիոնալ օգտագործումն ու հավաքումը դատարանների շենքերի «կլիմայական ազդեցությունը» նվազեցնելու այլ միջոցներ են։</t>
  </si>
  <si>
    <t xml:space="preserve">Միջոցառման շրջանակներում նախատեսվում է դատական շենքների կառուցում և վերակառուցում՝ դրանք համապատասխանեցնելով միջազգային ժամանակակից չափանիշներին, ինչպես նաև դատական համակարգի ՏՀՏ ենթակառուցվածքի կատարելագործման ու ամրապնդման համար պահանջվող սարքավորումների ձեռքբերում: Սույն միջոցառման շրջանակներում նախատեսվում է նաև աուդիո-վիդեո դատական լսումների առկա հավելվածի (FEMIDA) բարելավում, այդ թվում՝ անհրաժեշտ սարքավորումների ձեռքբերման միջոցով: Կոնկրետ շինությունների քանակը, տարածքը և տեղակայումը, դրանց վրա իրականացվող աշխատանքների ծավալը և բնույթը, ինչպես նաև ՏՀՏ ենթակառուցվածքի համար  ձեռքբերվող սարքավորումների ցանկը կհստակեցվի դատարանների շենքերի ու դատական համակարգի ՏՀՏ ենթակառուցվածքի չափանիշների մշակման և այդ չափանիշներին համապատասխան լուծումներ ապահովելու համար պահանջվող աշխատանքների ու ներդրումների մանարկրկիտ գնահատման ու հաշվարկերի արդյունքում, ինչի համար նախատեսվում է ՛՛Ժամանակակից ստանդարտներով դատարաններ՛՛ ծրագրի շրջանակներում ՛՛Դատական համակարգի ենթակառուցվածքների չափանիշների մշակում և ներդրում՛՛ խորագրով առանձին միջոցառման իրականացումը: </t>
  </si>
  <si>
    <t>Առաջարկվող նախագիծը փոփոխություններ և հույժ անհրաժեշտ արդիականացում, ստանդարտացում և կայունություն կապահովի մի ոլորտում, որն այժմ օրեցօր աճող ոլորտային պահանջարկի պայմաններում ստիպված է հույսը դնել հնացած և բարեփոխումներին խոչընդոտող ենթակառուցվածքների վրա:
Կարիքների գնահատման հիման վրա կատարվելիք թիրախային ներդրումները կբարելավեն դատարաններում առկա վտանգավոր աշխատանքային պայմանները և կստեղծեն մատչելիության, արդյունավետության և թափանցիկության անհրաժեշտ մակարդակ դատարաններից օգտվողների համար:
Շենքերի և ենթակառուցվածքների արդիականացման միջոցով ոչ միայն Երևանում, այլև՝ ՀՀ բոլոր մարզերում կապահովվի դատական համակարգի գրավչության բարձրացում, ինչի արդյունքում՝ որակյալ և պրոֆեսիոնալ կադրերի անխոչընդոտ ներգրավում:
Դատական և ՏՀՏ ենթակառուցվածքները 21-րդ դարի պահանջներին համապատասխանեցնելը կբարձրացնի գործերի քննության արդյունավետությունը և կապահովի դրանց ժամանակին լուծումը։ ՏՀՏ ենթակառուցվածքների, օրինակ՝ դատական նիստերի ձայնագրման համակարգի խափանումների պատճառով դատավորները ստիպված են լինում հետաձգել նիստերը, ինչը հանգեցնում է անհարկի ձգձգումների և դատավարության մասնակիցների շրջանում դժգոհության աճի։ Ժամանակին իրականացված արդարադատության և վեճերի ավելի արագ լուծման արդյունքում վեճի առարկա գումարներն ավելի կարճ ժամկետում հնարավոր կլինի վերստին դնել շրջանառության մեջ և վերադարձնել տնտեսություն։ 
Այս ուղղակի օգուտներից բացի արդարադատության պատասխանատու և արդյունավետ համակարգը բարենպաստ պայմաններ կստեղծի նաև մասնավոր հատվածի ներդրումների ավելացման համար և կնպաստի հասարակության վստահության ամրապնդմանը՝ հաշվի առնելով, որ կայացած, մատչելի, արդյունավետ և թափանցիկ դատական համակարգն ընկալվում է որպես սեփականության իրավունքի պաշտպանության, պայմանագրերի կատարման, ձեռնարկատիրության համար անհրաժեշտ նախապայման։</t>
  </si>
  <si>
    <t xml:space="preserve">Միջոցառման չհաստատման դեպքում Հայաստանի Հանրապետությունը երկարաժամկետ հեռանկարում կշարունակի կատարել ոչ արդյունավետ և պատշաճ մասնագիտական հենքի վրա չհիմնված ծախսեր՝ առկա դատարանների շենքերի վերակառուցման և արդիականացման ուղղությամբ, ինչի արդյունքում հնարավոր չի լինի ապահովել Դատական և իրավական բարեփոխումների 2022-2026 թթ. ռազմավարությամբ նախատեսված փոփոխություններն ու արդյունքները: Առանց դատական ենթակառուցվածքների նկատմամբ ռազմավարական մոտեցման, նախագծային ստանդարտների, շինարարական նորմերի, դատարանների մոդելների ներդրման օրեցօր առավել առարկայական կդառնա դատարանների շենքերի ներկայիս ցանցի ռիսկայնությունը, էլ ավելի կմեծանան վտանգավոր ռիսկերը դատավորների, աշխատակազմի և այցելուների համար, առավել սուր կընդգծվի ամբողջական էլեկտրոնային արդարադատության համակարգի ներդրման շարունակական անկարողությունը՝ չզարգացած ենթակառուցվածքների բացակայության պատճառով:
Դատական համակարգի համար նախատեսված ՏՏ համակարգերի և ենթակառուցվածքների ներդրման վրա կատարվելիք ծախսերը կունենան արդյունավետության նվազ մակարդակ՝ պայմանավորված այն հանգամանքով, որ օպտիմալ ՏՏ համակարգերի ներդրումը պահանջում է օպտիմալ շենքային պայմանների առկայություն։ 
Միջնաժամկետ հեռանկարում դատարանների շենքերում չեն վերացվի այն խոչընդոտները և անհարմարությունները, որոնք խանգարում են դատարանների կողմից արդարադատության արագ և արդյունավետ իրականացմանը։ Նկարագրված անվտանգային ռիսկերը ոչ թե կլուծվեն ինստիտուցիոնալ մակարդակով, այլ՝ կշարունակեն կառավարվել ad hoc սկզբունքով՝ ըստ առաջացած կոնկրետ խնդրի։ Որոշ դատարանների շենքերում կարող են վնասվել արխիվները (անգամ ոչ շատ լուրջ ֆորսմաժորային իրավիճակի առաջացման դեպքում, օրինակ՝ ջրահեռացման խողովակի վնասվածք), ինչը խիստ բացասաբար կազդի քաղաքացիների կողմից համապատասխան տեղեկատվություն ստանալու և դրա հիման վրա իրենց իրավունքներն իրացնելու հնարավորության վրա։ 
Հատկապես ՀՀ մարզերում դատավորի կամ դատավորի օգնականի պաշտոնի զբաղեցման հեռանկարը կշարունակի մնալ էականորեն նվազ գրավիչ՝ համեմատած Երևան քաղաքում նույն պաշտոնի զբաղեցման հեռանկարի հետ, ինչը չի նպաստի մարզային դատարանների կողմից իրականացվող արդարադատության որակի բարձրացմանը։ 
Դատարանների շենքերը կշարունակեն չհամապատասխանել հասանելիության միջազգային չափանիշներին՝ առնվազն հաշմանդամություն ունեցող անձանց համար հասանելիության ապահովման տեսանկյունից։ </t>
  </si>
  <si>
    <t xml:space="preserve">2025թ. </t>
  </si>
  <si>
    <t xml:space="preserve">2026թ. </t>
  </si>
  <si>
    <t>2027թ․</t>
  </si>
  <si>
    <t>Ժամանակակից չափանիշներին և պահանջներին համապատասխան կառուցված և վերակառուցված՝ դատարանների շենքերի և շինութունների ընդհանուր տարածքը (կուտակային)</t>
  </si>
  <si>
    <t xml:space="preserve">Քառակուսի մետր </t>
  </si>
  <si>
    <t>20000*</t>
  </si>
  <si>
    <t xml:space="preserve">ՀՀ բնակչություն, ում հասանելի կլինեն դատարանների՝ հարամարավետ, ժամանակակից չափանիշներին և պահանջներին համապատասխանող, շրջակա միջավայրի ազդեցության և կլիմայի փոփոխության իմաստով խնայող և խելացի լուծումներով դատական ենթակառուցվածքներ </t>
  </si>
  <si>
    <t>տոկոս</t>
  </si>
  <si>
    <t>Դատական ՏՀՏ ենթակառուցվածքի թվայնացում</t>
  </si>
  <si>
    <t xml:space="preserve">Բնակչության և դատարանների օգտվողների առավել գոհունակություն դատական ծառայությունների արդյունավետության մակարդակից </t>
  </si>
  <si>
    <t>բնակչություն՝ 41%, դատարանից օգտվողներ՝ 60%</t>
  </si>
  <si>
    <t>բնակչություն՝ 50%, դատարանից օգտվողներ՝ 65%</t>
  </si>
  <si>
    <t>բնակչություն՝ 60%, դատարանից օգտվողներ՝ 70%</t>
  </si>
  <si>
    <t>Առաջին ատյանի դատարանում գործերի լուծման տոկոսը</t>
  </si>
  <si>
    <t>օր</t>
  </si>
  <si>
    <t xml:space="preserve"> ՈՉ ՖԻՆԱՆՍԱԿԱՆ ԱԿՏԻՎՆԵՐԻ ԳԾՈՎ ԾԱԽՍԵՐ</t>
  </si>
  <si>
    <t xml:space="preserve"> ՀԻՄՆԱԿԱՆ ՄԻՋՈՑՆԵՐ</t>
  </si>
  <si>
    <t>Բաղադրիչ 1. ՀՀ դատական ենթակառուցվածքների արդիականացում և ստանդարտացում</t>
  </si>
  <si>
    <t xml:space="preserve"> ՇԵՆՔԵՐ ԵՎ ՇԻՆՈՒԹՅՈՒՆՆԵՐ</t>
  </si>
  <si>
    <t xml:space="preserve">Կապիտալ ներդրումների ծրագրին համապատասխան՝ ընտրված դատական շենքների ու շինութունների կառուցում ու վերակառուցում </t>
  </si>
  <si>
    <t>Բաղադրիչ 2. Դատական ՏՀՏ ենթակառուցվածքների արդիականացում</t>
  </si>
  <si>
    <t xml:space="preserve"> ՄԵՔԵՆԱՆԵՐ  ԵՎ  ՍԱՐՔԱՎՈՐՈՒՄՆԵՐ</t>
  </si>
  <si>
    <t xml:space="preserve"> - Վարչական սարքավորումներ</t>
  </si>
  <si>
    <t xml:space="preserve">Աուդիո-վիդեո դատական լսումների առկա հավելվածի (FEMIDA) բարելավում,  սարքավորումների ձեռքբերում  </t>
  </si>
  <si>
    <t xml:space="preserve"> ԱՅԼ ՀԻՄՆԱԿԱՆ ՄԻՋՈՑՆԵՐ</t>
  </si>
  <si>
    <t>Դատական համակարգի մատչելիության և արդյունավետության ուժեղացման համար ժամանակակից ՏՀՏ գործիքներում ընտրված ներդրումների իրականացում</t>
  </si>
  <si>
    <t xml:space="preserve">Ոչ մի փոփոխություն, սահմանափակ աջակցություն պետական բյուջեից
Շահագործման ներկայիս վատ պայմանները և ՏՀՏ ենթակառուցվածքների լուրջ բացերը չվերացվելու դեպքում ակնկալվում է ենթակառուցվածքների քայքայում, դատական ծառայությունների մատուցման մատչելիության, որակի և թափանցիկության վատթարացում, որակյալ կադրերի պակաս, տարբեր տարածաշրջաններում գտնվող դատարանների, հետևաբար՝ բնակչության նկատմամբ անհավասար մոտեցման պահպանում: </t>
  </si>
  <si>
    <t>Պետական բյուջեից հատկացվող աջակցություն առաջարկվող նախագծի համար
Նման աջակցությունը կլուծի ներկայիս ֆինանսական միջոցների բացակայության և ենթակառուցվածքներում, նորարարություններում և պահպանման գործում անբավարար ներդրումների հետ կապված խնդիրը։ Սակայն միայն ֆինանսական միջոցները չեն վերացնի կառավարման և ՏՀՏ հմտությունների սահմանափակումները: Միայն պետական բյուջեի վրա հույս դնելը կնշանակի հրաժարվել ակնկալվող վարկի շրջանակում Համաշխարհային բանկից խորհրդատվություն և տեխնիկական աջակցություն ստանալու հնարավորությունից, այդ թվում՝ ներդրումային ծրագրի մշակման, դատական համակարգի շենք-շինութունների ու ՏՀՏ ենթակառուցվածքների նորմերի մշակման,  դատարանների շենքերի կատարելագործված քարտեզի մշակման, դատական, կառավարման և ՏՀՏ ոլորտներում կարողությունների զարգացման և վերապատրաստումների ուղղությամբ տրամադրվող աջակացությունից:</t>
  </si>
  <si>
    <t>Այլընտրանք # 4</t>
  </si>
  <si>
    <t>Ձևավորել սեփական հնարավորությունները 
Որպես օրինակ կարող է դիտարկվել ՀՀ հարկային մարմինը, որը՝ ֆիզիկական և ՏՀՏ ենթակառուցվածքները բարելավելու նպատակով մշակել է իր սեփական հնարավորություններն ու համակարգերը։ Սա, ամենայն հավանականությամբ, զգալիորեն կբարձրացնի պահանջվող բյուջեն, քանի որ անհրաժեշտ կլինեն էական ներդրումներ այն ենթակառուցվածքներում, որոնք ներկայումս հասանելի չեն, ինչպիսիք են օրինակ՝ տվյալների կենտրոնները: Կպահանջվեն նաև զգալի ներդրումներ արդարադատության ոլորտում նոր կադրեր ներգրավելու համար։ Նման ներդրումների բացակայության պայմաններում զգալիորեն կհետաձգվի ծրագրի իրականացումը և դրանից ակնկալվող բարելավումների իրագործումը, որը, ըստ էության գոնե աաջիկա մի քանի տարիների ընթացքում կհանգեցնի նույն բացասական արդյունքին, ինչն ակնկալվում է Այլընտրանք #2-ի դեպքում:</t>
  </si>
  <si>
    <t>Շինարարական աշխատանքների ֆինանսավորում պետական բյուջեի հաշվին՝ վարկային միջոցներով ֆինանսավորելով միայն տեխնիկական աջակցութան և ծրագրի կառավարման աշխատանքները
Հաշվի առնելվով պետական բուջեի սուղ հնարավորությունները՝ այս այլընտրանքի դեպքում ծագում է ծրագրի թերֆինանսավորման կամ ֆինանսավորման և, հետևաբար, ծրագրի իրակաացման հարցում հետաձգումներ, ինչը կարող է բաասաբար ազդել արդունքների վրա:</t>
  </si>
  <si>
    <t>Ժամանակակից չափանիշներին և պահանջներին համապատասխան կառուցված և վերակառուցված՝ դատարանների շենքերի և շինութունների ընդհանուր տարածքը հաշվարկելիս հաշվի է առնվել, որ նախագծի իրականացման առաաջին տարիներին որպես առաջնահերթություն դիտարկվում է Երևան քաղաքի առաջին ատյանի ընդհանուր իրավասության քրեական դատարանը՝ Հրաչյա Աճառյան փողոցի 31 հասցե տեղափոխելու վերաբերյալ Դատական դեպարտամենտի տեսլականը:  Նախտեսվում է դատարանը 4 նստավայրերի (Կենտրոն (Տիգրան Մեծի 23/1), Ավան (Գյուլիքեխվյան 20), Շենգավիթ (Արշակունյաց 24/1) և Աջափնյակ-1 (Նազարբեկյան 40) նստավայրերը) փոխարեն տեղակայել 1 նստավայրում՝ Աճառյան 31 հասցեում, ինչի արդյունքում դատարանը կունենա 1 գրասենյակ («մեկ պատուհան» հայեցակարգով)Այլ լրացուցիչ տեղեկութունները ներկայացվում են կից փաստաթղթերում: Կառավարության որոշմամբ՝ Հրաչյա Աճառյան 31 հասցեում գտնվող 7 հարկանի շենքի՝ շուրջ 7800 քմ մակերեսով տարածքից՝ 4240 քմ տարածքը՝ նկուղն ու 2-5-րդ հարկերը, և նույնանուն փողոցի 37/23 հասցեում գտնվող շուրջ 6000 քմ հողամասը ամրացվել է Դատական դեպարտամենտի հաշվեկշռին։ Այլ Լրացուցիչ տեղեկութունները ներկայացվում են կից փաստաթղթերում:</t>
  </si>
  <si>
    <t xml:space="preserve">2027թ. </t>
  </si>
  <si>
    <t>2028թ․</t>
  </si>
  <si>
    <t xml:space="preserve">Խորհրդատվական և կարողությունների զարգացման ծառայությունների մատուցում </t>
  </si>
  <si>
    <t>Միջոցառման շրջանակներում կտրամադրվի տեխնիկական ու խորհրդատվական աջակցություն դատարանների կառուցման և վերկառուցման, ինչպես նաև  ՏՀՏ ենթակառուցվածքների արդիականացման աշխատանքերի արդյունավետ իրականացման նպատակով, ինչի շահառուներն են դատական համակարգը՝ շուրջ 314 դատավոր և թվով 2616 աշխատակազմի ներկայացուցիչներ, ինչպես նաև ընդհանուր առմամբ արդարադատության ոլորտի շահառուները՝ արդարադատություն ստացող քաղաքացիները և բիզնեսը, պետական և տեղական ինքնակառավարման մարմինները, քննչական մարմինները, դատախազությունը, փաստաբանները, սնանկության կառավարիչները, նոտարները և այլն: ՏՀՏ հմտությունների և կառավարման ուղղությամբ վերապատրաստումներ կանցկացվեն ոլորտի՝ կառավարման գործառույթ իրականացնող պաշտոնյաների, դատավորների և դատարանների աշխատակազմի համար, աջակցություն կտրամադրվի որակյալ կադրերի պատրաստման և ներգրավման գործընթացին:</t>
  </si>
  <si>
    <t>Միջոցառման հիմնական նպատակն է ապահովել դատական շենքերի կառուցման և վերակառուցման, ինչպես նաև ՏՀՏ ենթակառուցվածքի արդիականացման աշխատանքների արդյունավետ իրականացումը միջազգային չափանիշներին և ժամանակակից պահանջներին համապատասխան, ինչպես նաև ստեղծված ու արդիականացված ենթակառուցվածքների արդյունավետ ներդրումը, շահագործումը և կիրառումը: Սահմանելով դատարանների ֆիզիկական ու ՏՀՏ ենակառուցվածքների միասնական ու ժամանակակից պահանջներին համապատասխանող նորմեր և իրականացնելով վերապատրաստումներ կառավարման, ՏՀՏ հմտությունների ու մասնագիտական ոլորտներում, բացի վերը նշված անմիջական արդյունքից, կարելի է նաև ապահովել մեկ այլ, ավելի հեռահար նպատակի իրագործումը, այն է՝ ապահովել միասնական պայմաններ  ՀՀ ողջ տարածքում արդարադատության իրականացման համար՝ ակախ օգտաործողի գտնվելու վայրից</t>
  </si>
  <si>
    <t>Դատական համակարգի ֆիզիակական ենակառուցվածքների համար ժամանակակից պահանջներին համապատասխանող նորմերի մշակումը կօգնի հասցեագրել կլիմայի փոփոխության հետևանքների մեղմացման, ռեսուրսների ռացիոնալացման, կլիմայի պատշաճ ներքին վերահսկման, նյութերի և շինությունների երկարակեցության հետ կապված հասարակության ձգտումները՝ հետագայում դրանից օգտվողների հարմարավետությունը խթանելու նպատակ հետապնդելով։ Պատշաճ ջեռուցման, օդափոխության և օդորակման համակարգերը, էլեկտրանախագծման խելացի լուծումները կապահովեն  էներգիայի խնայողություն և ածխածնի արտանետումների կրճատում։ Ածխաջրածիններից հրաժարվելու մեթոդների կիրառությունը, ինչպիսիք են երկրաջերմային էներգիայի միջոցով ջեռուցումը, ջերմամեկուսացման առաջադեմ լուծումները, ցածր ճառագայթող լուսավոությունը, արևային էներգիան և ջրի ռացիոնալ օգտագործումն ու հավաքումը դատարանների շենքերի «կլիմայական ազդեցությունը» նվազեցնելու այլ միջոցներ են։</t>
  </si>
  <si>
    <t>Միջոցառման շրջանակներում կիրականացվի՝
1)	Դատական համակարգի ենթակառուցվածքներին /այդ թվում՝ ՏՀՏ ենթակառուցվածքին/ և կահավորմանը վերաբերող նորմատիվ պահանջների սահմանում, որոնք հիմնված կլինեն միջազգային լավագույն փորձի վրա, հաշվի կառնեն արդյունավետ ՏՏ համակարգերի և ենթակառուցվածքների ներդրման համար անհրաժեշտ պահանջները և ֆունկցիոնալ տեսանկյունից կտարբերվեն այլ պետական մարմինների կողմից օգտագործվող շենքերի համար նախատեսված ճարտարապետաշինարարական նորմերից,
2)	ՀՀ բոլոր դատարանների շենքերի մասնագիտացված գույքագրման իրականացում,
3)	Դատարանների տեղակայվածության ուսումնասիրություն և նոր՝ առավել արդյունավետ քարտեզի որոշում՝ ծառայությունների մատուցման և ծախսարդյունավետության բարելավման նպատակով, ինչը հիմնված կլինի դատարանում քննվող գործերի և ծանրաբեռնվածության համակցված գնահատման, ապագայում քննվող գործերի և ծանրաբեռնվածության գնահատման, բնակչության տվյալների, սոցիալ-տնտեսական գործոնների, տարածքի հատակագծման վրա՝ ներառյալ սեյսմիկ ակտիվության ռիսկերը, տրանսպորտի, դատական ծառայությունների մատչելիության և ֆիզիկապես հասանելի լինելու գործոնները:
4)	Գործող դատարանների շենքերի՝ նոր ստանդարտներին համապատասխանեցման հնարավորության և նպատակահարմարության գնահատում,
5)	Դատաիրավական համակարգի կապիտալ ներդրումների հեռանկարային ծրագրի (ԿՆԾ) մշակում, որը կհեշտացնի Ֆինանսների նախարարության հետ բյուջեի պլանավորման համակարգումը և նոր ենթակառուցվածքների ստեղծման և պահպանման համար հատկացումները՝ թույլ տալով բարձրացնել ներդրումների ծախսարդյունավետությունը                                                                                                                                                                                                                                                                                                                                                                                                                                                                                                                                                            6)	Շինարարական աշխատանքների որակի վերահկողութանը աջակցելու նպատակով՝ անկախ մոնիտորինգի իրականացում, այսպիսով ԱՆ, Դատական դեպարտամենտի առկա կարողությունների համալրում
7)	ՏՀՏ ենթակառուցվածքների կառավարման և կիրառման գործընթացների ու գործիքների կատարելագործում և մշակում, Դատական համակարգի մատչելիության և արդյունավետության ուժեղացման համար ժամանակակից ՏՀՏ գործիքներում թիրախային ներդրումների իրականացում, ոլորտի ներկայացուցիչների /դատավորներ,  դատարանների անձնակազմեր և այլն/ ՏՏ վերապատրաստում
8)	Կառավարման հմտությունների ամրապնդում՝ «դատական համակարգի ռեբրենդինգ» (Դատական իշխանության կառավարման հմտությունների ուժեղացում, աջակցություն դատական իշխանության «ռեբրենդինգին»՝ մարդկային ռեսուրսների բարելավված կառավարման և կարողությունների զարգացման միջոցով և աջակցություն որակյալ կադրերի պատրաստման և ներգրավման գործընթացին)</t>
  </si>
  <si>
    <t>Այս միջոցառման իրականացումը կապահովի դատական համակարգի ֆիզիակական ու ՏՀՏ ենթկառուցվածքների արդիականացման միջոցառման արդյունավետ իրականացումը, կօգնի ապահովել արդարադատության իրականացման միասնական պայմաններ ՀՀ ողջ տարածքում՝ անկախ օգտագործողի գտնվելու վայրից</t>
  </si>
  <si>
    <t>Միջոցառման չհաստատման դեպքում դժվար կլինի երաշխավորել դատական համակարգի ֆիզիկական և ՏՀՏ ենթակառուցվածքների ծախսարդյունավետ ու նախատեսված ժամկետներում իրականացումը, կլիմայի փոփոխության հետևանքների մեղմացման, ռեսուրսների ռացիոնալացման, կլիմայի պատշաճ ներքին վերահսկման, նյութերի և շինությունների երկարակեցության հետ կապված հասարակության ձգտումների, ինչպես նաև դատաիրավական համակարգում աշխատող անձանց առողջությանն ու անվտանգությանը սպառնացող հնարավոր վտանգների պատշաճ հասցեագրումը, ՛ժամանակակից ստանդարտներով դատարաններ՛ ծրագրից ակնկալվող արդյունքների ու օգուտների իրագործումը: Տեխնիկական գիտելիքների ու հմտությունների որոշակի բացերի պատճառով հնարավոր են ինչևինչ ոչ օպտիմալ լուծումներ և ռեսուրսների վատնում</t>
  </si>
  <si>
    <t>Մշակել դատարանների շենքերի միասնական ստանդարտներ /ճարտարապետաշինարարական նորմեր, դատարանի տիպային մոդել, դատարանների շենքերի արդյունավետ քարտեզ</t>
  </si>
  <si>
    <t>ժամկետ</t>
  </si>
  <si>
    <t>հուլիս</t>
  </si>
  <si>
    <t>Դատաիրավական համակարգի կապիտալ ներդրումների հեռանկարային ծրագրի (ԿՆԾ) մշակում</t>
  </si>
  <si>
    <t>դեկտեմբեր</t>
  </si>
  <si>
    <t xml:space="preserve">Դատավորների և նրանց անձնակազմի ՏՏ վերապատրաստում </t>
  </si>
  <si>
    <t xml:space="preserve">Կառավարման հարցերում ոլորտի՝ կառավարող գործառույթ իրականացնող անձնակազմի վերապատրաստում  </t>
  </si>
  <si>
    <t>Դատարանների շենքերի միասնական ստանդարտների մշակում/ճարտարապետաշինարարական նորմեր, դատարանի տիպային մոդել/</t>
  </si>
  <si>
    <t>Դատարանների շենքերի արդյունավետ քարտեզի մշակում</t>
  </si>
  <si>
    <t>Կապիտալ ներդրումների հեռանկարային պլանի մշակում</t>
  </si>
  <si>
    <t>Վերահսկողության որակի բարձրացում և ԱՆ, Դատական դեպարտամենտի առկա կարողությունների համալրում՝ երրորդ կողմի մոնիտորինգի միջոցով</t>
  </si>
  <si>
    <t>Բնապահպանական և սոցիալական երաշխիքների կիրառում</t>
  </si>
  <si>
    <t>Դատական ՏՀՏ ենթակառուցվածքի կառավարման և սպասարկման ստանդարտների մշակում</t>
  </si>
  <si>
    <t>Ոլորտի ներկայացուցիչների /դատավորներ,  դատարանների անձնակազմեր և այլն/ ՏՏ վերապատրաստում</t>
  </si>
  <si>
    <t>Բաղադրիչ 3. Կառավարման հմտությունների ամրապնդում՝ «դատական համակարգի ռեբրենդինգ»</t>
  </si>
  <si>
    <t>Դատական իշխանության կառավարման հմտությունների ուժեղացում</t>
  </si>
  <si>
    <t>Աջակցություն դատական իշխանության «ռեբրենդինգին»՝ մարդկային ռեսուրսների բարելավված կառավարման և կարողությունների զարգացման միջոցով</t>
  </si>
  <si>
    <t xml:space="preserve">Աջակցություն որակյալ կադրերի պատրաստման և ներգրավման գործընթացին </t>
  </si>
  <si>
    <t xml:space="preserve">Տեխնիկական և խորհրդատվական աշխատանքները իրականացնել առանց ՀԲ աջակցությունը ներգրավելու, ներկայումս ոլորտի պետական մարմիններում առկա մարդկային ռեսուրսների և գործառույթների շրջանակում 
Պետական համակարգում ներկայումս առկա գիտելիքների ու փորձառության որոշակի բացերի պատճառով այս այլընտրանքը կարող է առաջացնել լուրջ դժվարություններ՝ ծրագրի իրականացման օպտիմալ լուծումների կիրառման, աշխատանքների որակի և ծրագրի արդյունավետությունը ապահովելու տեսանկյունից: </t>
  </si>
  <si>
    <t>Ձևավորել սեփական հնարավորությունները 
Սա, ամենայն հավանականությամբ, զգալիորեն կբարձրացնի պահանջվող բյուջեն, քանի որ անհրաժեշտ կլինեն էական ներդրումներ այն ենթակառուցվածքներում, որոնք ներկայումս հասանելի չեն, ինչպիսիք են օրինակ՝ տվյալների կենտրոնները: Կպահանջվեն նաև զգալի ներդրումներ արդարադատության ոլորտում նոր կադրեր ներգրավելու համար։ Նման ներդրումների բացակայության պայմաններում զգալիորեն կհետաձգվի ծրագրի իրականացումը և դրանից ակնկալվող բարելավումների իրագործումը, որը, ըստ էության գոնե աաջիկա մի քանի տարիների ընթացքում կհանգեցնի նույն բացասական արդյունքին, ինչն ակնկալվում է Այլընտրանք #2-ի դեպքում:</t>
  </si>
  <si>
    <t>Լրացուցիչ տեղեկութունները ներկայացվում են կից փաստաթղթերում</t>
  </si>
  <si>
    <t>Ընթացիկ տարվան հաջորդող 1-ին տարի 2026.թ.</t>
  </si>
  <si>
    <t>Ընթացիկ տարվան հաջորդող 2-րդ տարի 2027թ.</t>
  </si>
  <si>
    <t>Ընթացիկ տարվան հաջորդող 3-րդ տարի 2028թ.</t>
  </si>
  <si>
    <t>Ընթացիկ տարվան հաջորդող 1-ին տարի 2026թ.</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</si>
</sst>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_(* \(#,##0.00\);_(* &quot;-&quot;??_);_(@_)"/>
    <numFmt numFmtId="164" formatCode="_(* #,##0.0_);_(* \(#,##0.0\);_(* &quot;-&quot;??_);_(@_)"/>
    <numFmt numFmtId="165" formatCode="0.0"/>
  </numFmts>
  <fonts count="42" x14ac:knownFonts="1">
    <font>
      <sz val="11"/>
      <color theme="1"/>
      <name val="Calibri"/>
      <family val="2"/>
      <scheme val="minor"/>
    </font>
    <font>
      <b/>
      <sz val="12"/>
      <color theme="1"/>
      <name val="GHEA Grapalat"/>
      <family val="3"/>
    </font>
    <font>
      <i/>
      <sz val="9"/>
      <color theme="1"/>
      <name val="GHEA Grapalat"/>
      <family val="3"/>
    </font>
    <font>
      <sz val="8"/>
      <color theme="1"/>
      <name val="GHEA Grapalat"/>
      <family val="3"/>
    </font>
    <font>
      <b/>
      <sz val="10"/>
      <color theme="1"/>
      <name val="GHEA Grapalat"/>
      <family val="3"/>
    </font>
    <font>
      <b/>
      <i/>
      <sz val="12"/>
      <color theme="1"/>
      <name val="GHEA Grapalat"/>
      <family val="3"/>
    </font>
    <font>
      <sz val="11"/>
      <color theme="1"/>
      <name val="Calibri"/>
      <family val="2"/>
      <scheme val="minor"/>
    </font>
    <font>
      <b/>
      <i/>
      <sz val="11"/>
      <name val="GHEA Grapalat"/>
      <family val="3"/>
    </font>
    <font>
      <i/>
      <sz val="11"/>
      <name val="GHEA Grapalat"/>
      <family val="3"/>
    </font>
    <font>
      <b/>
      <sz val="11"/>
      <name val="GHEA Grapalat"/>
      <family val="3"/>
    </font>
    <font>
      <sz val="11"/>
      <name val="Calibri"/>
      <family val="2"/>
      <scheme val="minor"/>
    </font>
    <font>
      <vertAlign val="superscript"/>
      <sz val="8"/>
      <color theme="1"/>
      <name val="GHEA Grapalat"/>
      <family val="3"/>
    </font>
    <font>
      <b/>
      <sz val="9"/>
      <color indexed="81"/>
      <name val="Tahoma"/>
      <family val="2"/>
    </font>
    <font>
      <b/>
      <sz val="9"/>
      <color theme="1"/>
      <name val="GHEA Grapalat"/>
      <family val="3"/>
    </font>
    <font>
      <sz val="8"/>
      <name val="GHEA Grapalat"/>
      <family val="3"/>
    </font>
    <font>
      <vertAlign val="superscript"/>
      <sz val="8"/>
      <name val="GHEA Grapalat"/>
      <family val="3"/>
    </font>
    <font>
      <b/>
      <vertAlign val="superscript"/>
      <sz val="10"/>
      <color theme="1"/>
      <name val="GHEA Grapalat"/>
      <family val="3"/>
    </font>
    <font>
      <sz val="10"/>
      <color theme="1"/>
      <name val="GHEA Grapalat"/>
      <family val="3"/>
    </font>
    <font>
      <sz val="9"/>
      <color theme="1"/>
      <name val="GHEA Grapalat"/>
      <family val="3"/>
    </font>
    <font>
      <vertAlign val="superscript"/>
      <sz val="10"/>
      <color theme="1"/>
      <name val="GHEA Grapalat"/>
      <family val="3"/>
    </font>
    <font>
      <i/>
      <sz val="10"/>
      <color theme="1"/>
      <name val="GHEA Grapalat"/>
      <family val="3"/>
    </font>
    <font>
      <vertAlign val="superscript"/>
      <sz val="9"/>
      <color theme="1"/>
      <name val="GHEA Grapalat"/>
      <family val="3"/>
    </font>
    <font>
      <sz val="14"/>
      <color theme="1"/>
      <name val="GHEA Grapalat"/>
      <family val="3"/>
    </font>
    <font>
      <sz val="11"/>
      <color theme="1"/>
      <name val="GHEA Grapalat"/>
      <family val="3"/>
    </font>
    <font>
      <vertAlign val="superscript"/>
      <sz val="12"/>
      <color theme="1"/>
      <name val="GHEA Grapalat"/>
      <family val="3"/>
    </font>
    <font>
      <sz val="8"/>
      <color rgb="FF000000"/>
      <name val="Tahoma"/>
      <family val="2"/>
    </font>
    <font>
      <b/>
      <u/>
      <sz val="9"/>
      <color theme="1"/>
      <name val="GHEA Grapalat"/>
      <family val="3"/>
    </font>
    <font>
      <sz val="11"/>
      <color rgb="FFFF0000"/>
      <name val="Calibri"/>
      <family val="2"/>
      <scheme val="minor"/>
    </font>
    <font>
      <sz val="10"/>
      <name val="GHEA Grapalat"/>
      <family val="3"/>
    </font>
    <font>
      <b/>
      <sz val="10"/>
      <name val="GHEA Grapalat"/>
      <family val="3"/>
    </font>
    <font>
      <sz val="11"/>
      <color rgb="FF000000"/>
      <name val="GHEA Grapalat"/>
      <family val="3"/>
    </font>
    <font>
      <sz val="9"/>
      <name val="GHEA Grapalat"/>
      <family val="3"/>
    </font>
    <font>
      <sz val="10"/>
      <color theme="9"/>
      <name val="GHEA Grapalat"/>
      <family val="3"/>
    </font>
    <font>
      <sz val="11"/>
      <color theme="5"/>
      <name val="Calibri"/>
      <family val="2"/>
      <scheme val="minor"/>
    </font>
    <font>
      <sz val="10"/>
      <color theme="5"/>
      <name val="GHEA Grapalat"/>
      <family val="3"/>
    </font>
    <font>
      <sz val="10"/>
      <name val="GHEA Grapalat"/>
      <family val="2"/>
    </font>
    <font>
      <sz val="10"/>
      <color rgb="FFFF0000"/>
      <name val="GHEA Grapalat"/>
      <family val="2"/>
    </font>
    <font>
      <sz val="9"/>
      <color rgb="FFFF0000"/>
      <name val="GHEA Grapalat"/>
      <family val="3"/>
    </font>
    <font>
      <b/>
      <sz val="10"/>
      <color rgb="FFFF0000"/>
      <name val="GHEA Grapalat"/>
      <family val="3"/>
    </font>
    <font>
      <b/>
      <sz val="9"/>
      <color indexed="81"/>
      <name val="Tahoma"/>
      <family val="2"/>
      <charset val="204"/>
    </font>
    <font>
      <sz val="9"/>
      <color indexed="81"/>
      <name val="Tahoma"/>
      <family val="2"/>
      <charset val="204"/>
    </font>
    <font>
      <b/>
      <sz val="11"/>
      <color rgb="FFFF0000"/>
      <name val="Calibri"/>
      <family val="2"/>
      <scheme val="minor"/>
    </font>
  </fonts>
  <fills count="9">
    <fill>
      <patternFill patternType="none"/>
    </fill>
    <fill>
      <patternFill patternType="gray125"/>
    </fill>
    <fill>
      <patternFill patternType="solid">
        <fgColor rgb="FFD9D9D9"/>
        <bgColor indexed="64"/>
      </patternFill>
    </fill>
    <fill>
      <patternFill patternType="solid">
        <fgColor theme="2"/>
        <bgColor indexed="64"/>
      </patternFill>
    </fill>
    <fill>
      <patternFill patternType="solid">
        <fgColor theme="0" tint="-0.14999847407452621"/>
        <bgColor indexed="64"/>
      </patternFill>
    </fill>
    <fill>
      <patternFill patternType="solid">
        <fgColor theme="7" tint="0.79998168889431442"/>
        <bgColor indexed="64"/>
      </patternFill>
    </fill>
    <fill>
      <patternFill patternType="solid">
        <fgColor theme="7"/>
        <bgColor indexed="64"/>
      </patternFill>
    </fill>
    <fill>
      <patternFill patternType="solid">
        <fgColor theme="9" tint="0.59999389629810485"/>
        <bgColor indexed="64"/>
      </patternFill>
    </fill>
    <fill>
      <patternFill patternType="solid">
        <fgColor theme="0"/>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ck">
        <color indexed="64"/>
      </left>
      <right style="thin">
        <color indexed="64"/>
      </right>
      <top/>
      <bottom/>
      <diagonal/>
    </border>
    <border>
      <left style="thin">
        <color indexed="64"/>
      </left>
      <right style="thin">
        <color indexed="64"/>
      </right>
      <top/>
      <bottom/>
      <diagonal/>
    </border>
    <border>
      <left style="thin">
        <color indexed="64"/>
      </left>
      <right/>
      <top/>
      <bottom style="thin">
        <color indexed="64"/>
      </bottom>
      <diagonal/>
    </border>
  </borders>
  <cellStyleXfs count="2">
    <xf numFmtId="0" fontId="0" fillId="0" borderId="0"/>
    <xf numFmtId="43" fontId="6" fillId="0" borderId="0" applyFont="0" applyFill="0" applyBorder="0" applyAlignment="0" applyProtection="0"/>
  </cellStyleXfs>
  <cellXfs count="177">
    <xf numFmtId="0" fontId="0" fillId="0" borderId="0" xfId="0"/>
    <xf numFmtId="0" fontId="4" fillId="0" borderId="0" xfId="0" applyFont="1" applyAlignment="1">
      <alignment vertical="center"/>
    </xf>
    <xf numFmtId="0" fontId="1" fillId="0" borderId="0" xfId="0" applyFont="1" applyBorder="1" applyAlignment="1">
      <alignment horizontal="left" vertical="center"/>
    </xf>
    <xf numFmtId="0" fontId="3" fillId="4"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5" borderId="2" xfId="0" applyFont="1" applyFill="1" applyBorder="1" applyAlignment="1">
      <alignment horizontal="center" vertical="center" wrapText="1"/>
    </xf>
    <xf numFmtId="0" fontId="3" fillId="5" borderId="1"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0" fillId="6" borderId="0" xfId="0" applyFill="1"/>
    <xf numFmtId="0" fontId="3" fillId="7" borderId="1" xfId="0" applyFont="1" applyFill="1" applyBorder="1" applyAlignment="1">
      <alignment horizontal="center" vertical="center" wrapText="1"/>
    </xf>
    <xf numFmtId="0" fontId="2" fillId="0" borderId="0" xfId="0" applyFont="1" applyAlignment="1">
      <alignment horizontal="left" vertical="center" wrapText="1"/>
    </xf>
    <xf numFmtId="0" fontId="2" fillId="0" borderId="0" xfId="0" applyFont="1" applyAlignment="1">
      <alignment horizontal="center" vertical="center"/>
    </xf>
    <xf numFmtId="0" fontId="2" fillId="0" borderId="0" xfId="0" applyFont="1" applyAlignment="1">
      <alignment horizontal="left" vertical="center"/>
    </xf>
    <xf numFmtId="0" fontId="5" fillId="0" borderId="0" xfId="0" applyFont="1" applyAlignment="1">
      <alignment horizontal="center" vertical="center"/>
    </xf>
    <xf numFmtId="0" fontId="8" fillId="0" borderId="0" xfId="0" applyFont="1" applyAlignment="1">
      <alignment horizontal="left" vertical="center" wrapText="1"/>
    </xf>
    <xf numFmtId="164" fontId="3" fillId="5" borderId="2" xfId="1" applyNumberFormat="1" applyFont="1" applyFill="1" applyBorder="1" applyAlignment="1">
      <alignment horizontal="center" vertical="center" wrapText="1"/>
    </xf>
    <xf numFmtId="164" fontId="3" fillId="5" borderId="1" xfId="1" applyNumberFormat="1" applyFont="1" applyFill="1" applyBorder="1" applyAlignment="1">
      <alignment horizontal="center" vertical="center" wrapText="1"/>
    </xf>
    <xf numFmtId="164" fontId="3" fillId="3" borderId="1" xfId="1" applyNumberFormat="1" applyFont="1" applyFill="1" applyBorder="1" applyAlignment="1">
      <alignment horizontal="center" vertical="center" wrapText="1"/>
    </xf>
    <xf numFmtId="164" fontId="3" fillId="7" borderId="1" xfId="1" applyNumberFormat="1" applyFont="1" applyFill="1" applyBorder="1" applyAlignment="1">
      <alignment horizontal="center" vertical="center" wrapText="1"/>
    </xf>
    <xf numFmtId="0" fontId="7" fillId="0" borderId="0" xfId="0" applyFont="1" applyAlignment="1">
      <alignment horizontal="center" vertical="center" wrapText="1"/>
    </xf>
    <xf numFmtId="0" fontId="8" fillId="0" borderId="0" xfId="0" applyFont="1" applyAlignment="1">
      <alignment horizontal="center" vertical="center" wrapText="1"/>
    </xf>
    <xf numFmtId="0" fontId="9" fillId="0" borderId="0" xfId="0" applyFont="1" applyAlignment="1">
      <alignment horizontal="left" vertical="center" wrapText="1"/>
    </xf>
    <xf numFmtId="0" fontId="8" fillId="0" borderId="0" xfId="0" applyFont="1" applyAlignment="1">
      <alignment horizontal="justify" vertical="center" wrapText="1"/>
    </xf>
    <xf numFmtId="0" fontId="10" fillId="0" borderId="0" xfId="0" applyFont="1" applyAlignment="1">
      <alignment wrapText="1"/>
    </xf>
    <xf numFmtId="0" fontId="3"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13" fillId="0" borderId="0" xfId="0" applyFont="1" applyBorder="1" applyAlignment="1">
      <alignment horizontal="left" vertical="center"/>
    </xf>
    <xf numFmtId="0" fontId="3" fillId="2" borderId="1" xfId="0" applyFont="1" applyFill="1" applyBorder="1" applyAlignment="1">
      <alignment horizontal="center" vertical="center" wrapText="1"/>
    </xf>
    <xf numFmtId="0" fontId="3" fillId="4"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4" borderId="1" xfId="0" applyFont="1" applyFill="1" applyBorder="1" applyAlignment="1">
      <alignment horizontal="center" vertical="center" wrapText="1"/>
    </xf>
    <xf numFmtId="0" fontId="0" fillId="5" borderId="1" xfId="0" applyFill="1" applyBorder="1" applyAlignment="1">
      <alignment horizontal="center"/>
    </xf>
    <xf numFmtId="0" fontId="3" fillId="7" borderId="1" xfId="0" applyFont="1" applyFill="1" applyBorder="1" applyAlignment="1">
      <alignment horizontal="center" vertical="center" wrapText="1"/>
    </xf>
    <xf numFmtId="0" fontId="1" fillId="0" borderId="0" xfId="0" applyFont="1" applyAlignment="1">
      <alignment horizontal="left" vertical="center"/>
    </xf>
    <xf numFmtId="0" fontId="0" fillId="0" borderId="0" xfId="0" applyAlignment="1"/>
    <xf numFmtId="0" fontId="17" fillId="0" borderId="0" xfId="0" applyFont="1" applyAlignment="1">
      <alignment horizontal="left" vertical="top"/>
    </xf>
    <xf numFmtId="0" fontId="4" fillId="0" borderId="0" xfId="0" applyFont="1"/>
    <xf numFmtId="0" fontId="18" fillId="3" borderId="1" xfId="0" applyFont="1" applyFill="1" applyBorder="1" applyAlignment="1">
      <alignment horizontal="left" vertical="center" wrapText="1"/>
    </xf>
    <xf numFmtId="0" fontId="17" fillId="0" borderId="7" xfId="0" applyFont="1" applyBorder="1" applyAlignment="1">
      <alignment horizontal="left" vertical="top"/>
    </xf>
    <xf numFmtId="0" fontId="18" fillId="3" borderId="1" xfId="0" applyFont="1" applyFill="1" applyBorder="1" applyAlignment="1">
      <alignment horizontal="center" vertical="center" wrapText="1"/>
    </xf>
    <xf numFmtId="0" fontId="17" fillId="3" borderId="1" xfId="0" applyFont="1" applyFill="1" applyBorder="1" applyAlignment="1">
      <alignment horizontal="center" vertical="top" wrapText="1"/>
    </xf>
    <xf numFmtId="0" fontId="0" fillId="5" borderId="1" xfId="0" applyFill="1" applyBorder="1" applyAlignment="1"/>
    <xf numFmtId="0" fontId="17" fillId="5" borderId="3" xfId="0" applyFont="1" applyFill="1" applyBorder="1" applyAlignment="1">
      <alignment horizontal="center" vertical="top" wrapText="1"/>
    </xf>
    <xf numFmtId="0" fontId="17" fillId="5" borderId="1" xfId="0" applyFont="1" applyFill="1" applyBorder="1" applyAlignment="1">
      <alignment horizontal="center" vertical="top" wrapText="1"/>
    </xf>
    <xf numFmtId="0" fontId="17" fillId="5" borderId="1" xfId="0" applyFont="1" applyFill="1" applyBorder="1" applyAlignment="1">
      <alignment horizontal="left" vertical="top" wrapText="1"/>
    </xf>
    <xf numFmtId="0" fontId="18" fillId="3" borderId="6" xfId="0" applyFont="1" applyFill="1" applyBorder="1" applyAlignment="1">
      <alignment horizontal="left" vertical="center" wrapText="1" indent="1"/>
    </xf>
    <xf numFmtId="0" fontId="18" fillId="3" borderId="6" xfId="0" applyFont="1" applyFill="1" applyBorder="1" applyAlignment="1">
      <alignment horizontal="left" vertical="center" wrapText="1" indent="3"/>
    </xf>
    <xf numFmtId="0" fontId="18" fillId="3" borderId="6" xfId="0" applyFont="1" applyFill="1" applyBorder="1" applyAlignment="1">
      <alignment horizontal="center" vertical="center" wrapText="1"/>
    </xf>
    <xf numFmtId="0" fontId="20" fillId="5" borderId="3" xfId="0" applyFont="1" applyFill="1" applyBorder="1" applyAlignment="1">
      <alignment horizontal="center" vertical="top" wrapText="1"/>
    </xf>
    <xf numFmtId="0" fontId="17" fillId="0" borderId="0" xfId="0" applyFont="1" applyBorder="1" applyAlignment="1">
      <alignment horizontal="center" vertical="top"/>
    </xf>
    <xf numFmtId="0" fontId="17" fillId="5" borderId="3" xfId="0" applyFont="1" applyFill="1" applyBorder="1" applyAlignment="1">
      <alignment horizontal="left" vertical="top" wrapText="1"/>
    </xf>
    <xf numFmtId="0" fontId="20" fillId="5" borderId="1" xfId="0" applyFont="1" applyFill="1" applyBorder="1" applyAlignment="1">
      <alignment horizontal="left" vertical="top" wrapText="1"/>
    </xf>
    <xf numFmtId="0" fontId="22" fillId="0" borderId="0" xfId="0" applyFont="1" applyBorder="1" applyAlignment="1">
      <alignment horizontal="center" vertical="top" wrapText="1"/>
    </xf>
    <xf numFmtId="0" fontId="22" fillId="0" borderId="0" xfId="0" applyFont="1" applyBorder="1" applyAlignment="1">
      <alignment horizontal="left" vertical="top" wrapText="1"/>
    </xf>
    <xf numFmtId="0" fontId="18" fillId="5" borderId="1" xfId="0" applyFont="1" applyFill="1" applyBorder="1"/>
    <xf numFmtId="0" fontId="18" fillId="3" borderId="1" xfId="0" applyFont="1" applyFill="1" applyBorder="1" applyAlignment="1">
      <alignment vertical="center" wrapText="1"/>
    </xf>
    <xf numFmtId="0" fontId="1" fillId="0" borderId="0" xfId="0" applyFont="1" applyBorder="1" applyAlignment="1">
      <alignment vertical="center"/>
    </xf>
    <xf numFmtId="0" fontId="1" fillId="0" borderId="0" xfId="0" applyFont="1" applyBorder="1" applyAlignment="1">
      <alignment horizontal="center" vertical="center"/>
    </xf>
    <xf numFmtId="0" fontId="18" fillId="0" borderId="0" xfId="0" applyFont="1" applyAlignment="1">
      <alignment vertical="center"/>
    </xf>
    <xf numFmtId="0" fontId="23" fillId="0" borderId="0" xfId="0" applyFont="1"/>
    <xf numFmtId="0" fontId="18" fillId="3" borderId="1" xfId="0" applyFont="1" applyFill="1" applyBorder="1" applyAlignment="1">
      <alignment vertical="top" wrapText="1"/>
    </xf>
    <xf numFmtId="0" fontId="1" fillId="5" borderId="1" xfId="0" applyFont="1" applyFill="1" applyBorder="1" applyAlignment="1">
      <alignment vertical="center"/>
    </xf>
    <xf numFmtId="0" fontId="18" fillId="5" borderId="1" xfId="0" applyFont="1" applyFill="1" applyBorder="1" applyAlignment="1">
      <alignment horizontal="left" vertical="center"/>
    </xf>
    <xf numFmtId="0" fontId="13" fillId="5" borderId="1" xfId="0" applyFont="1" applyFill="1" applyBorder="1" applyAlignment="1">
      <alignment horizontal="left" vertical="center"/>
    </xf>
    <xf numFmtId="0" fontId="18" fillId="5" borderId="6" xfId="0" applyFont="1" applyFill="1" applyBorder="1" applyAlignment="1">
      <alignment horizontal="center" vertical="center"/>
    </xf>
    <xf numFmtId="0" fontId="1" fillId="3" borderId="6" xfId="0" applyFont="1" applyFill="1" applyBorder="1" applyAlignment="1">
      <alignment horizontal="left" vertical="center"/>
    </xf>
    <xf numFmtId="0" fontId="0" fillId="0" borderId="0" xfId="0" applyAlignment="1">
      <alignment horizontal="left"/>
    </xf>
    <xf numFmtId="0" fontId="0" fillId="3" borderId="0" xfId="0" applyFill="1"/>
    <xf numFmtId="0" fontId="2" fillId="0" borderId="0" xfId="0" applyFont="1" applyAlignment="1">
      <alignment vertical="center" wrapText="1"/>
    </xf>
    <xf numFmtId="0" fontId="3" fillId="2" borderId="1" xfId="0" applyFont="1" applyFill="1" applyBorder="1" applyAlignment="1">
      <alignment horizontal="center" vertical="center" wrapText="1"/>
    </xf>
    <xf numFmtId="0" fontId="3" fillId="4" borderId="1" xfId="0" applyFont="1" applyFill="1" applyBorder="1" applyAlignment="1">
      <alignment horizontal="center" vertical="center" wrapText="1"/>
    </xf>
    <xf numFmtId="0" fontId="3" fillId="7"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4" borderId="1" xfId="0" applyFont="1" applyFill="1" applyBorder="1" applyAlignment="1">
      <alignment horizontal="center" vertical="center" wrapText="1"/>
    </xf>
    <xf numFmtId="0" fontId="3" fillId="7" borderId="1" xfId="0" applyFont="1" applyFill="1" applyBorder="1" applyAlignment="1">
      <alignment horizontal="center" vertical="center" wrapText="1"/>
    </xf>
    <xf numFmtId="0" fontId="3" fillId="7" borderId="1" xfId="0" applyFont="1" applyFill="1" applyBorder="1" applyAlignment="1">
      <alignment horizontal="center" vertical="center" wrapText="1"/>
    </xf>
    <xf numFmtId="0" fontId="18" fillId="3" borderId="6" xfId="0" applyFont="1" applyFill="1" applyBorder="1" applyAlignment="1">
      <alignment horizontal="center" vertical="center" wrapText="1"/>
    </xf>
    <xf numFmtId="0" fontId="18" fillId="3" borderId="1" xfId="0" applyFont="1" applyFill="1" applyBorder="1" applyAlignment="1">
      <alignment horizontal="left" vertical="center" wrapText="1"/>
    </xf>
    <xf numFmtId="0" fontId="3" fillId="3" borderId="4" xfId="0" applyFont="1" applyFill="1" applyBorder="1" applyAlignment="1">
      <alignment horizontal="center" vertical="center" wrapText="1"/>
    </xf>
    <xf numFmtId="0" fontId="3" fillId="3" borderId="5"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4" borderId="1"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14" fillId="7" borderId="1"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3" borderId="3" xfId="0" applyFont="1" applyFill="1" applyBorder="1" applyAlignment="1">
      <alignment horizontal="center" vertical="center" wrapText="1"/>
    </xf>
    <xf numFmtId="0" fontId="3" fillId="7" borderId="1" xfId="0" applyFont="1" applyFill="1" applyBorder="1" applyAlignment="1">
      <alignment horizontal="center" vertical="center" wrapText="1"/>
    </xf>
    <xf numFmtId="0" fontId="3" fillId="4" borderId="1" xfId="0" applyFont="1" applyFill="1" applyBorder="1" applyAlignment="1">
      <alignment horizontal="center" vertical="center"/>
    </xf>
    <xf numFmtId="0" fontId="18" fillId="3" borderId="6" xfId="0" applyFont="1" applyFill="1" applyBorder="1" applyAlignment="1">
      <alignment horizontal="left" vertical="center" wrapText="1"/>
    </xf>
    <xf numFmtId="0" fontId="18" fillId="3" borderId="8" xfId="0" applyFont="1" applyFill="1" applyBorder="1" applyAlignment="1">
      <alignment horizontal="left" vertical="center" wrapText="1"/>
    </xf>
    <xf numFmtId="0" fontId="18" fillId="3" borderId="2" xfId="0" applyFont="1" applyFill="1" applyBorder="1" applyAlignment="1">
      <alignment horizontal="left" vertical="center" wrapText="1"/>
    </xf>
    <xf numFmtId="0" fontId="18" fillId="5" borderId="3" xfId="0" applyFont="1" applyFill="1" applyBorder="1" applyAlignment="1">
      <alignment horizontal="left" vertical="center"/>
    </xf>
    <xf numFmtId="0" fontId="18" fillId="5" borderId="4" xfId="0" applyFont="1" applyFill="1" applyBorder="1" applyAlignment="1">
      <alignment horizontal="left" vertical="center"/>
    </xf>
    <xf numFmtId="0" fontId="18" fillId="5" borderId="5" xfId="0" applyFont="1" applyFill="1" applyBorder="1" applyAlignment="1">
      <alignment horizontal="left" vertical="center"/>
    </xf>
    <xf numFmtId="0" fontId="18" fillId="5" borderId="3" xfId="0" applyFont="1" applyFill="1" applyBorder="1" applyAlignment="1">
      <alignment horizontal="left" vertical="center" wrapText="1"/>
    </xf>
    <xf numFmtId="0" fontId="18" fillId="5" borderId="4" xfId="0" applyFont="1" applyFill="1" applyBorder="1" applyAlignment="1">
      <alignment horizontal="left" vertical="center" wrapText="1"/>
    </xf>
    <xf numFmtId="0" fontId="18" fillId="5" borderId="5" xfId="0" applyFont="1" applyFill="1" applyBorder="1" applyAlignment="1">
      <alignment horizontal="left" vertical="center" wrapText="1"/>
    </xf>
    <xf numFmtId="0" fontId="18" fillId="3" borderId="6" xfId="0" applyFont="1" applyFill="1" applyBorder="1" applyAlignment="1">
      <alignment horizontal="center" vertical="center" wrapText="1"/>
    </xf>
    <xf numFmtId="0" fontId="18" fillId="3" borderId="2" xfId="0" applyFont="1" applyFill="1" applyBorder="1" applyAlignment="1">
      <alignment horizontal="center" vertical="center" wrapText="1"/>
    </xf>
    <xf numFmtId="0" fontId="0" fillId="5" borderId="3" xfId="0" applyFill="1" applyBorder="1" applyAlignment="1">
      <alignment horizontal="center"/>
    </xf>
    <xf numFmtId="0" fontId="0" fillId="5" borderId="4" xfId="0" applyFill="1" applyBorder="1" applyAlignment="1">
      <alignment horizontal="center"/>
    </xf>
    <xf numFmtId="0" fontId="0" fillId="5" borderId="5" xfId="0" applyFill="1" applyBorder="1" applyAlignment="1">
      <alignment horizontal="center"/>
    </xf>
    <xf numFmtId="0" fontId="18" fillId="3" borderId="1" xfId="0" applyFont="1" applyFill="1" applyBorder="1" applyAlignment="1">
      <alignment horizontal="left" vertical="center" wrapText="1"/>
    </xf>
    <xf numFmtId="0" fontId="2" fillId="0" borderId="0" xfId="0" applyFont="1" applyAlignment="1">
      <alignment horizontal="left" vertical="center" wrapText="1"/>
    </xf>
    <xf numFmtId="0" fontId="2" fillId="0" borderId="0" xfId="0" applyFont="1" applyAlignment="1">
      <alignment horizontal="left" vertical="center"/>
    </xf>
    <xf numFmtId="0" fontId="13" fillId="0" borderId="0" xfId="0" applyFont="1" applyAlignment="1">
      <alignment horizontal="left" vertical="center" wrapText="1"/>
    </xf>
    <xf numFmtId="0" fontId="5" fillId="0" borderId="0" xfId="0" applyFont="1" applyAlignment="1">
      <alignment horizontal="center" vertical="center"/>
    </xf>
    <xf numFmtId="0" fontId="18" fillId="5" borderId="6" xfId="0" applyFont="1" applyFill="1" applyBorder="1" applyAlignment="1">
      <alignment horizontal="left" vertical="center" wrapText="1"/>
    </xf>
    <xf numFmtId="49" fontId="13" fillId="5" borderId="1" xfId="0" applyNumberFormat="1" applyFont="1" applyFill="1" applyBorder="1" applyAlignment="1">
      <alignment horizontal="left" vertical="center"/>
    </xf>
    <xf numFmtId="0" fontId="18" fillId="5" borderId="1" xfId="0" applyFont="1" applyFill="1" applyBorder="1" applyAlignment="1">
      <alignment wrapText="1"/>
    </xf>
    <xf numFmtId="0" fontId="18" fillId="5" borderId="1" xfId="0" applyFont="1" applyFill="1" applyBorder="1" applyAlignment="1"/>
    <xf numFmtId="0" fontId="28" fillId="5" borderId="1" xfId="0" applyFont="1" applyFill="1" applyBorder="1" applyAlignment="1">
      <alignment horizontal="left" vertical="top" wrapText="1"/>
    </xf>
    <xf numFmtId="0" fontId="18" fillId="3" borderId="8" xfId="0" applyFont="1" applyFill="1" applyBorder="1" applyAlignment="1">
      <alignment horizontal="center" vertical="center" wrapText="1"/>
    </xf>
    <xf numFmtId="0" fontId="4" fillId="5" borderId="1" xfId="0" applyFont="1" applyFill="1" applyBorder="1" applyAlignment="1">
      <alignment horizontal="left" vertical="top" wrapText="1"/>
    </xf>
    <xf numFmtId="2" fontId="29" fillId="5" borderId="1" xfId="0" applyNumberFormat="1" applyFont="1" applyFill="1" applyBorder="1" applyAlignment="1">
      <alignment horizontal="center" vertical="top" wrapText="1"/>
    </xf>
    <xf numFmtId="2" fontId="0" fillId="0" borderId="0" xfId="0" applyNumberFormat="1"/>
    <xf numFmtId="0" fontId="4" fillId="5" borderId="1" xfId="0" applyFont="1" applyFill="1" applyBorder="1" applyAlignment="1">
      <alignment horizontal="left" vertical="top" wrapText="1" indent="1"/>
    </xf>
    <xf numFmtId="0" fontId="27" fillId="0" borderId="0" xfId="0" applyFont="1"/>
    <xf numFmtId="0" fontId="29" fillId="5" borderId="1" xfId="0" applyFont="1" applyFill="1" applyBorder="1" applyAlignment="1">
      <alignment horizontal="left" vertical="top" wrapText="1"/>
    </xf>
    <xf numFmtId="0" fontId="23" fillId="5" borderId="0" xfId="0" applyFont="1" applyFill="1" applyAlignment="1">
      <alignment horizontal="left" indent="2"/>
    </xf>
    <xf numFmtId="2" fontId="28" fillId="5" borderId="1" xfId="0" applyNumberFormat="1" applyFont="1" applyFill="1" applyBorder="1" applyAlignment="1">
      <alignment horizontal="center" vertical="top" wrapText="1"/>
    </xf>
    <xf numFmtId="43" fontId="28" fillId="5" borderId="1" xfId="1" applyFont="1" applyFill="1" applyBorder="1" applyAlignment="1">
      <alignment horizontal="center" vertical="top" wrapText="1"/>
    </xf>
    <xf numFmtId="2" fontId="17" fillId="5" borderId="1" xfId="0" applyNumberFormat="1" applyFont="1" applyFill="1" applyBorder="1" applyAlignment="1">
      <alignment horizontal="left" vertical="top" wrapText="1"/>
    </xf>
    <xf numFmtId="2" fontId="18" fillId="3" borderId="1" xfId="0" applyNumberFormat="1" applyFont="1" applyFill="1" applyBorder="1" applyAlignment="1">
      <alignment horizontal="center" vertical="center" wrapText="1"/>
    </xf>
    <xf numFmtId="0" fontId="1" fillId="0" borderId="0" xfId="0" applyFont="1" applyAlignment="1">
      <alignment horizontal="center" vertical="center"/>
    </xf>
    <xf numFmtId="0" fontId="1" fillId="0" borderId="0" xfId="0" applyFont="1" applyAlignment="1">
      <alignment vertical="center"/>
    </xf>
    <xf numFmtId="0" fontId="30" fillId="0" borderId="0" xfId="0" applyFont="1" applyAlignment="1">
      <alignment vertical="center"/>
    </xf>
    <xf numFmtId="0" fontId="13" fillId="5" borderId="1" xfId="0" applyFont="1" applyFill="1" applyBorder="1" applyAlignment="1">
      <alignment horizontal="left" vertical="center" wrapText="1"/>
    </xf>
    <xf numFmtId="0" fontId="30" fillId="0" borderId="0" xfId="0" applyFont="1"/>
    <xf numFmtId="0" fontId="13" fillId="8" borderId="1" xfId="0" applyFont="1" applyFill="1" applyBorder="1" applyAlignment="1">
      <alignment horizontal="left" vertical="center"/>
    </xf>
    <xf numFmtId="0" fontId="31" fillId="5" borderId="1" xfId="0" applyFont="1" applyFill="1" applyBorder="1" applyAlignment="1">
      <alignment wrapText="1"/>
    </xf>
    <xf numFmtId="0" fontId="17" fillId="0" borderId="0" xfId="0" applyFont="1" applyAlignment="1">
      <alignment horizontal="center" vertical="top"/>
    </xf>
    <xf numFmtId="0" fontId="32" fillId="0" borderId="0" xfId="0" applyFont="1" applyAlignment="1">
      <alignment horizontal="center" vertical="top" wrapText="1"/>
    </xf>
    <xf numFmtId="0" fontId="22" fillId="0" borderId="0" xfId="0" applyFont="1" applyAlignment="1">
      <alignment horizontal="center" vertical="top" wrapText="1"/>
    </xf>
    <xf numFmtId="0" fontId="18" fillId="8" borderId="0" xfId="0" applyFont="1" applyFill="1" applyAlignment="1">
      <alignment horizontal="left" vertical="center" wrapText="1"/>
    </xf>
    <xf numFmtId="0" fontId="17" fillId="0" borderId="0" xfId="0" applyFont="1" applyAlignment="1">
      <alignment horizontal="left" vertical="top" wrapText="1"/>
    </xf>
    <xf numFmtId="0" fontId="28" fillId="5" borderId="3" xfId="0" applyFont="1" applyFill="1" applyBorder="1" applyAlignment="1">
      <alignment horizontal="left" vertical="top" wrapText="1"/>
    </xf>
    <xf numFmtId="9" fontId="28" fillId="5" borderId="1" xfId="0" applyNumberFormat="1" applyFont="1" applyFill="1" applyBorder="1" applyAlignment="1">
      <alignment horizontal="left" vertical="top" wrapText="1"/>
    </xf>
    <xf numFmtId="9" fontId="28" fillId="5" borderId="3" xfId="0" applyNumberFormat="1" applyFont="1" applyFill="1" applyBorder="1" applyAlignment="1">
      <alignment horizontal="left" vertical="top" wrapText="1"/>
    </xf>
    <xf numFmtId="0" fontId="10" fillId="0" borderId="0" xfId="0" applyFont="1"/>
    <xf numFmtId="0" fontId="33" fillId="0" borderId="0" xfId="0" applyFont="1"/>
    <xf numFmtId="0" fontId="34" fillId="0" borderId="0" xfId="0" applyFont="1" applyAlignment="1">
      <alignment horizontal="left" vertical="top"/>
    </xf>
    <xf numFmtId="0" fontId="35" fillId="0" borderId="1" xfId="0" applyFont="1" applyBorder="1" applyAlignment="1">
      <alignment horizontal="left" vertical="top" wrapText="1"/>
    </xf>
    <xf numFmtId="0" fontId="35" fillId="5" borderId="1" xfId="0" applyFont="1" applyFill="1" applyBorder="1" applyAlignment="1">
      <alignment horizontal="left" vertical="top" wrapText="1"/>
    </xf>
    <xf numFmtId="165" fontId="13" fillId="3" borderId="2" xfId="0" applyNumberFormat="1" applyFont="1" applyFill="1" applyBorder="1" applyAlignment="1">
      <alignment horizontal="center" vertical="center" wrapText="1"/>
    </xf>
    <xf numFmtId="165" fontId="13" fillId="3" borderId="9" xfId="0" applyNumberFormat="1" applyFont="1" applyFill="1" applyBorder="1" applyAlignment="1">
      <alignment horizontal="center" vertical="center" wrapText="1"/>
    </xf>
    <xf numFmtId="165" fontId="29" fillId="5" borderId="1" xfId="0" applyNumberFormat="1" applyFont="1" applyFill="1" applyBorder="1" applyAlignment="1">
      <alignment horizontal="center" vertical="top" wrapText="1"/>
    </xf>
    <xf numFmtId="165" fontId="0" fillId="0" borderId="0" xfId="0" applyNumberFormat="1"/>
    <xf numFmtId="0" fontId="17" fillId="5" borderId="1" xfId="0" applyFont="1" applyFill="1" applyBorder="1" applyAlignment="1">
      <alignment horizontal="left" vertical="top" wrapText="1" indent="2"/>
    </xf>
    <xf numFmtId="165" fontId="28" fillId="5" borderId="1" xfId="0" applyNumberFormat="1" applyFont="1" applyFill="1" applyBorder="1" applyAlignment="1">
      <alignment horizontal="center" vertical="top" wrapText="1"/>
    </xf>
    <xf numFmtId="165" fontId="28" fillId="5" borderId="3" xfId="0" applyNumberFormat="1" applyFont="1" applyFill="1" applyBorder="1" applyAlignment="1">
      <alignment horizontal="center" vertical="top" wrapText="1"/>
    </xf>
    <xf numFmtId="165" fontId="10" fillId="5" borderId="1" xfId="0" applyNumberFormat="1" applyFont="1" applyFill="1" applyBorder="1" applyAlignment="1">
      <alignment horizontal="center"/>
    </xf>
    <xf numFmtId="0" fontId="36" fillId="5" borderId="1" xfId="0" applyFont="1" applyFill="1" applyBorder="1" applyAlignment="1">
      <alignment horizontal="left" vertical="top" wrapText="1"/>
    </xf>
    <xf numFmtId="0" fontId="37" fillId="3" borderId="6" xfId="0" applyFont="1" applyFill="1" applyBorder="1" applyAlignment="1">
      <alignment horizontal="center" vertical="center" wrapText="1"/>
    </xf>
    <xf numFmtId="165" fontId="38" fillId="5" borderId="1" xfId="0" applyNumberFormat="1" applyFont="1" applyFill="1" applyBorder="1" applyAlignment="1">
      <alignment horizontal="center" vertical="top" wrapText="1"/>
    </xf>
    <xf numFmtId="165" fontId="13" fillId="3" borderId="1" xfId="0" applyNumberFormat="1" applyFont="1" applyFill="1" applyBorder="1" applyAlignment="1">
      <alignment horizontal="center" vertical="center" wrapText="1"/>
    </xf>
    <xf numFmtId="0" fontId="0" fillId="5" borderId="1" xfId="0" applyFill="1" applyBorder="1"/>
    <xf numFmtId="0" fontId="18" fillId="5" borderId="1" xfId="0" applyFont="1" applyFill="1" applyBorder="1" applyAlignment="1">
      <alignment horizontal="center" vertical="center" wrapText="1"/>
    </xf>
    <xf numFmtId="0" fontId="0" fillId="5" borderId="3" xfId="0" applyFill="1" applyBorder="1" applyAlignment="1">
      <alignment horizontal="left" wrapText="1"/>
    </xf>
    <xf numFmtId="0" fontId="0" fillId="5" borderId="4" xfId="0" applyFill="1" applyBorder="1" applyAlignment="1">
      <alignment horizontal="left" wrapText="1"/>
    </xf>
    <xf numFmtId="0" fontId="0" fillId="5" borderId="5" xfId="0" applyFill="1" applyBorder="1" applyAlignment="1">
      <alignment horizontal="left" wrapText="1"/>
    </xf>
    <xf numFmtId="0" fontId="27" fillId="5" borderId="3" xfId="0" applyFont="1" applyFill="1" applyBorder="1" applyAlignment="1">
      <alignment horizontal="left" wrapText="1"/>
    </xf>
    <xf numFmtId="0" fontId="27" fillId="5" borderId="4" xfId="0" applyFont="1" applyFill="1" applyBorder="1" applyAlignment="1">
      <alignment horizontal="left" wrapText="1"/>
    </xf>
    <xf numFmtId="0" fontId="27" fillId="5" borderId="5" xfId="0" applyFont="1" applyFill="1" applyBorder="1" applyAlignment="1">
      <alignment horizontal="left" wrapText="1"/>
    </xf>
    <xf numFmtId="0" fontId="28" fillId="5" borderId="1" xfId="0" applyFont="1" applyFill="1" applyBorder="1" applyAlignment="1">
      <alignment horizontal="center" vertical="top" wrapText="1"/>
    </xf>
    <xf numFmtId="9" fontId="28" fillId="5" borderId="1" xfId="0" applyNumberFormat="1" applyFont="1" applyFill="1" applyBorder="1" applyAlignment="1">
      <alignment horizontal="center" vertical="top" wrapText="1"/>
    </xf>
    <xf numFmtId="9" fontId="10" fillId="5" borderId="1" xfId="0" applyNumberFormat="1" applyFont="1" applyFill="1" applyBorder="1" applyAlignment="1">
      <alignment horizontal="center"/>
    </xf>
    <xf numFmtId="2" fontId="13" fillId="5" borderId="2" xfId="0" applyNumberFormat="1" applyFont="1" applyFill="1" applyBorder="1" applyAlignment="1">
      <alignment horizontal="center" vertical="center" wrapText="1"/>
    </xf>
    <xf numFmtId="0" fontId="17" fillId="5" borderId="1" xfId="0" applyFont="1" applyFill="1" applyBorder="1" applyAlignment="1">
      <alignment horizontal="left" vertical="top" wrapText="1" indent="3"/>
    </xf>
    <xf numFmtId="2" fontId="27" fillId="0" borderId="0" xfId="0" applyNumberFormat="1" applyFont="1"/>
    <xf numFmtId="2" fontId="13" fillId="3" borderId="1" xfId="0" applyNumberFormat="1" applyFont="1" applyFill="1" applyBorder="1" applyAlignment="1">
      <alignment horizontal="center" vertical="center" wrapText="1"/>
    </xf>
    <xf numFmtId="0" fontId="41" fillId="0" borderId="0" xfId="0" applyFont="1"/>
    <xf numFmtId="49" fontId="3" fillId="5" borderId="1" xfId="0" applyNumberFormat="1" applyFont="1" applyFill="1" applyBorder="1" applyAlignment="1">
      <alignment horizontal="center" vertical="center" wrapText="1"/>
    </xf>
    <xf numFmtId="2" fontId="3" fillId="5" borderId="1" xfId="0" applyNumberFormat="1" applyFont="1" applyFill="1" applyBorder="1" applyAlignment="1">
      <alignment horizontal="center" vertical="center" wrapText="1"/>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checked="Checked"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checked="Checked"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checked="Checked"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checked="Checked" lockText="1" noThreeD="1"/>
</file>

<file path=xl/ctrlProps/ctrlProp27.xml><?xml version="1.0" encoding="utf-8"?>
<formControlPr xmlns="http://schemas.microsoft.com/office/spreadsheetml/2009/9/main" objectType="CheckBox" checked="Checked"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checked="Checked" lockText="1" noThreeD="1"/>
</file>

<file path=xl/ctrlProps/ctrlProp30.xml><?xml version="1.0" encoding="utf-8"?>
<formControlPr xmlns="http://schemas.microsoft.com/office/spreadsheetml/2009/9/main" objectType="CheckBox" checked="Checked" lockText="1" noThreeD="1"/>
</file>

<file path=xl/ctrlProps/ctrlProp31.xml><?xml version="1.0" encoding="utf-8"?>
<formControlPr xmlns="http://schemas.microsoft.com/office/spreadsheetml/2009/9/main" objectType="CheckBox" checked="Checked"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checked="Checked"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checked="Checked" lockText="1" noThreeD="1"/>
</file>

<file path=xl/ctrlProps/ctrlProp42.xml><?xml version="1.0" encoding="utf-8"?>
<formControlPr xmlns="http://schemas.microsoft.com/office/spreadsheetml/2009/9/main" objectType="CheckBox" checked="Checked" lockText="1" noThreeD="1"/>
</file>

<file path=xl/ctrlProps/ctrlProp43.xml><?xml version="1.0" encoding="utf-8"?>
<formControlPr xmlns="http://schemas.microsoft.com/office/spreadsheetml/2009/9/main" objectType="CheckBox" checked="Checked"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95250</xdr:colOff>
          <xdr:row>35</xdr:row>
          <xdr:rowOff>0</xdr:rowOff>
        </xdr:from>
        <xdr:to>
          <xdr:col>2</xdr:col>
          <xdr:colOff>3105150</xdr:colOff>
          <xdr:row>36</xdr:row>
          <xdr:rowOff>9525</xdr:rowOff>
        </xdr:to>
        <xdr:sp macro="" textlink="">
          <xdr:nvSpPr>
            <xdr:cNvPr id="3073" name="Check Box 1" hidden="1">
              <a:extLst>
                <a:ext uri="{63B3BB69-23CF-44E3-9099-C40C66FF867C}">
                  <a14:compatExt spid="_x0000_s30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Գենդերային քաղաքականություն</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95250</xdr:colOff>
          <xdr:row>37</xdr:row>
          <xdr:rowOff>0</xdr:rowOff>
        </xdr:from>
        <xdr:to>
          <xdr:col>3</xdr:col>
          <xdr:colOff>1019175</xdr:colOff>
          <xdr:row>37</xdr:row>
          <xdr:rowOff>161925</xdr:rowOff>
        </xdr:to>
        <xdr:sp macro="" textlink="">
          <xdr:nvSpPr>
            <xdr:cNvPr id="3074" name="Check Box 2" hidden="1">
              <a:extLst>
                <a:ext uri="{63B3BB69-23CF-44E3-9099-C40C66FF867C}">
                  <a14:compatExt spid="_x0000_s30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Այլ միջոլորտային (խաչվող) բնույթի քաղաքականություն (նկարագրել)</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95250</xdr:colOff>
          <xdr:row>35</xdr:row>
          <xdr:rowOff>180975</xdr:rowOff>
        </xdr:from>
        <xdr:to>
          <xdr:col>3</xdr:col>
          <xdr:colOff>1933575</xdr:colOff>
          <xdr:row>36</xdr:row>
          <xdr:rowOff>180975</xdr:rowOff>
        </xdr:to>
        <xdr:sp macro="" textlink="">
          <xdr:nvSpPr>
            <xdr:cNvPr id="3075" name="Check Box 3" hidden="1">
              <a:extLst>
                <a:ext uri="{63B3BB69-23CF-44E3-9099-C40C66FF867C}">
                  <a14:compatExt spid="_x0000_s30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Կլիմայի փոփոխության մեղմման և հարմարվողականության քաղաքականություն</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39</xdr:row>
          <xdr:rowOff>28575</xdr:rowOff>
        </xdr:from>
        <xdr:to>
          <xdr:col>6</xdr:col>
          <xdr:colOff>1600200</xdr:colOff>
          <xdr:row>39</xdr:row>
          <xdr:rowOff>161925</xdr:rowOff>
        </xdr:to>
        <xdr:sp macro="" textlink="">
          <xdr:nvSpPr>
            <xdr:cNvPr id="3076" name="Check Box 4" hidden="1">
              <a:extLst>
                <a:ext uri="{63B3BB69-23CF-44E3-9099-C40C66FF867C}">
                  <a14:compatExt spid="_x0000_s30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«Տնտեսական մրցակցության պաշտպանության մասին» օրենքի 58-րդ հոդվածով նախատեսված եզրակացության առկայություն (կցել) կամ նման եզրակացության անհրաժեշտության բացակայության վերաբերյալ հիմնավորումների տրամադրում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40</xdr:row>
          <xdr:rowOff>28575</xdr:rowOff>
        </xdr:from>
        <xdr:to>
          <xdr:col>10</xdr:col>
          <xdr:colOff>85725</xdr:colOff>
          <xdr:row>41</xdr:row>
          <xdr:rowOff>0</xdr:rowOff>
        </xdr:to>
        <xdr:sp macro="" textlink="">
          <xdr:nvSpPr>
            <xdr:cNvPr id="3077" name="Check Box 5" hidden="1">
              <a:extLst>
                <a:ext uri="{63B3BB69-23CF-44E3-9099-C40C66FF867C}">
                  <a14:compatExt spid="_x0000_s30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«Շրջակա միջավայրի վրա ազդեցության գնահատման և փորձաքննության մասին» օրենքով նախատեսված փորձաքննության առկայություն (կցել)</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41</xdr:row>
          <xdr:rowOff>9525</xdr:rowOff>
        </xdr:from>
        <xdr:to>
          <xdr:col>6</xdr:col>
          <xdr:colOff>685800</xdr:colOff>
          <xdr:row>42</xdr:row>
          <xdr:rowOff>9525</xdr:rowOff>
        </xdr:to>
        <xdr:sp macro="" textlink="">
          <xdr:nvSpPr>
            <xdr:cNvPr id="3078" name="Check Box 6" hidden="1">
              <a:extLst>
                <a:ext uri="{63B3BB69-23CF-44E3-9099-C40C66FF867C}">
                  <a14:compatExt spid="_x0000_s30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ՀՀ կառավարության 14.01.2021թ. N46-Լ որոշմամբ նախատեսված համապատասխան ԿԱԳ-ի առկայություն</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11</xdr:row>
          <xdr:rowOff>0</xdr:rowOff>
        </xdr:from>
        <xdr:to>
          <xdr:col>1</xdr:col>
          <xdr:colOff>2933700</xdr:colOff>
          <xdr:row>12</xdr:row>
          <xdr:rowOff>19050</xdr:rowOff>
        </xdr:to>
        <xdr:sp macro="" textlink="">
          <xdr:nvSpPr>
            <xdr:cNvPr id="3079" name="Check Box 7" hidden="1">
              <a:extLst>
                <a:ext uri="{63B3BB69-23CF-44E3-9099-C40C66FF867C}">
                  <a14:compatExt spid="_x0000_s30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Նոր ծրագիր (հիմնավորումներ և բացատրություններ)8՝</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95250</xdr:colOff>
          <xdr:row>34</xdr:row>
          <xdr:rowOff>0</xdr:rowOff>
        </xdr:from>
        <xdr:to>
          <xdr:col>2</xdr:col>
          <xdr:colOff>3105150</xdr:colOff>
          <xdr:row>35</xdr:row>
          <xdr:rowOff>9525</xdr:rowOff>
        </xdr:to>
        <xdr:sp macro="" textlink="">
          <xdr:nvSpPr>
            <xdr:cNvPr id="4097" name="Check Box 1" hidden="1">
              <a:extLst>
                <a:ext uri="{63B3BB69-23CF-44E3-9099-C40C66FF867C}">
                  <a14:compatExt spid="_x0000_s40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Գենդերային քաղաքականություն</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95250</xdr:colOff>
          <xdr:row>36</xdr:row>
          <xdr:rowOff>0</xdr:rowOff>
        </xdr:from>
        <xdr:to>
          <xdr:col>3</xdr:col>
          <xdr:colOff>1019175</xdr:colOff>
          <xdr:row>36</xdr:row>
          <xdr:rowOff>161925</xdr:rowOff>
        </xdr:to>
        <xdr:sp macro="" textlink="">
          <xdr:nvSpPr>
            <xdr:cNvPr id="4098" name="Check Box 2" hidden="1">
              <a:extLst>
                <a:ext uri="{63B3BB69-23CF-44E3-9099-C40C66FF867C}">
                  <a14:compatExt spid="_x0000_s40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Այլ միջոլորտային (խաչվող) բնույթի քաղաքականություն (նկարագրել)</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95250</xdr:colOff>
          <xdr:row>34</xdr:row>
          <xdr:rowOff>180975</xdr:rowOff>
        </xdr:from>
        <xdr:to>
          <xdr:col>3</xdr:col>
          <xdr:colOff>1933575</xdr:colOff>
          <xdr:row>35</xdr:row>
          <xdr:rowOff>180975</xdr:rowOff>
        </xdr:to>
        <xdr:sp macro="" textlink="">
          <xdr:nvSpPr>
            <xdr:cNvPr id="4099" name="Check Box 3" hidden="1">
              <a:extLst>
                <a:ext uri="{63B3BB69-23CF-44E3-9099-C40C66FF867C}">
                  <a14:compatExt spid="_x0000_s40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Կլիմայի փոփոխության մեղմման և հարմարվողականության քաղաքականություն</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38</xdr:row>
          <xdr:rowOff>28575</xdr:rowOff>
        </xdr:from>
        <xdr:to>
          <xdr:col>10</xdr:col>
          <xdr:colOff>28575</xdr:colOff>
          <xdr:row>38</xdr:row>
          <xdr:rowOff>161925</xdr:rowOff>
        </xdr:to>
        <xdr:sp macro="" textlink="">
          <xdr:nvSpPr>
            <xdr:cNvPr id="4100" name="Check Box 4" hidden="1">
              <a:extLst>
                <a:ext uri="{63B3BB69-23CF-44E3-9099-C40C66FF867C}">
                  <a14:compatExt spid="_x0000_s4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«Տնտեսական մրցակցության պաշտպանության մասին» օրենքի 58-րդ հոդվածով նախատեսված եզրակացության առկայություն (կցել) կամ նման եզրակացության անհրաժեշտության բացակայության վերաբերյալ հիմնավորումների տրամադրում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39</xdr:row>
          <xdr:rowOff>28575</xdr:rowOff>
        </xdr:from>
        <xdr:to>
          <xdr:col>10</xdr:col>
          <xdr:colOff>400050</xdr:colOff>
          <xdr:row>40</xdr:row>
          <xdr:rowOff>0</xdr:rowOff>
        </xdr:to>
        <xdr:sp macro="" textlink="">
          <xdr:nvSpPr>
            <xdr:cNvPr id="4101" name="Check Box 5" hidden="1">
              <a:extLst>
                <a:ext uri="{63B3BB69-23CF-44E3-9099-C40C66FF867C}">
                  <a14:compatExt spid="_x0000_s41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«Շրջակա միջավայրի վրա ազդեցության գնահատման և փորձաքննության մասին» օրենքով նախատեսված փորձաքննության առկայություն (կցել)</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40</xdr:row>
          <xdr:rowOff>9525</xdr:rowOff>
        </xdr:from>
        <xdr:to>
          <xdr:col>6</xdr:col>
          <xdr:colOff>1000125</xdr:colOff>
          <xdr:row>41</xdr:row>
          <xdr:rowOff>9525</xdr:rowOff>
        </xdr:to>
        <xdr:sp macro="" textlink="">
          <xdr:nvSpPr>
            <xdr:cNvPr id="4102" name="Check Box 6" hidden="1">
              <a:extLst>
                <a:ext uri="{63B3BB69-23CF-44E3-9099-C40C66FF867C}">
                  <a14:compatExt spid="_x0000_s41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ՀՀ կառավարության 14.01.2021թ. N46-Լ որոշմամբ նախատեսված համապատասխան ԿԱԳ-ի առկայություն</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11</xdr:row>
          <xdr:rowOff>0</xdr:rowOff>
        </xdr:from>
        <xdr:to>
          <xdr:col>1</xdr:col>
          <xdr:colOff>2933700</xdr:colOff>
          <xdr:row>11</xdr:row>
          <xdr:rowOff>238125</xdr:rowOff>
        </xdr:to>
        <xdr:sp macro="" textlink="">
          <xdr:nvSpPr>
            <xdr:cNvPr id="4103" name="Check Box 7" hidden="1">
              <a:extLst>
                <a:ext uri="{63B3BB69-23CF-44E3-9099-C40C66FF867C}">
                  <a14:compatExt spid="_x0000_s41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Նոր ծրագիր (հիմնավորումներ և բացատրություններ)՝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95250</xdr:colOff>
          <xdr:row>34</xdr:row>
          <xdr:rowOff>0</xdr:rowOff>
        </xdr:from>
        <xdr:to>
          <xdr:col>2</xdr:col>
          <xdr:colOff>3105150</xdr:colOff>
          <xdr:row>35</xdr:row>
          <xdr:rowOff>9525</xdr:rowOff>
        </xdr:to>
        <xdr:sp macro="" textlink="">
          <xdr:nvSpPr>
            <xdr:cNvPr id="4104" name="Check Box 8" hidden="1">
              <a:extLst>
                <a:ext uri="{63B3BB69-23CF-44E3-9099-C40C66FF867C}">
                  <a14:compatExt spid="_x0000_s41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Գենդերային քաղաքականություն</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95250</xdr:colOff>
          <xdr:row>36</xdr:row>
          <xdr:rowOff>0</xdr:rowOff>
        </xdr:from>
        <xdr:to>
          <xdr:col>3</xdr:col>
          <xdr:colOff>1019175</xdr:colOff>
          <xdr:row>36</xdr:row>
          <xdr:rowOff>161925</xdr:rowOff>
        </xdr:to>
        <xdr:sp macro="" textlink="">
          <xdr:nvSpPr>
            <xdr:cNvPr id="4105" name="Check Box 9" hidden="1">
              <a:extLst>
                <a:ext uri="{63B3BB69-23CF-44E3-9099-C40C66FF867C}">
                  <a14:compatExt spid="_x0000_s41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Այլ միջոլորտային (խաչվող) բնույթի քաղաքականություն (նկարագրել)</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95250</xdr:colOff>
          <xdr:row>34</xdr:row>
          <xdr:rowOff>180975</xdr:rowOff>
        </xdr:from>
        <xdr:to>
          <xdr:col>3</xdr:col>
          <xdr:colOff>1933575</xdr:colOff>
          <xdr:row>35</xdr:row>
          <xdr:rowOff>180975</xdr:rowOff>
        </xdr:to>
        <xdr:sp macro="" textlink="">
          <xdr:nvSpPr>
            <xdr:cNvPr id="4106" name="Check Box 10" hidden="1">
              <a:extLst>
                <a:ext uri="{63B3BB69-23CF-44E3-9099-C40C66FF867C}">
                  <a14:compatExt spid="_x0000_s41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Կլիմայի փոփոխության մեղմման և հարմարվողականության քաղաքականություն</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40</xdr:row>
          <xdr:rowOff>9525</xdr:rowOff>
        </xdr:from>
        <xdr:to>
          <xdr:col>6</xdr:col>
          <xdr:colOff>1000125</xdr:colOff>
          <xdr:row>41</xdr:row>
          <xdr:rowOff>9525</xdr:rowOff>
        </xdr:to>
        <xdr:sp macro="" textlink="">
          <xdr:nvSpPr>
            <xdr:cNvPr id="4107" name="Check Box 11" hidden="1">
              <a:extLst>
                <a:ext uri="{63B3BB69-23CF-44E3-9099-C40C66FF867C}">
                  <a14:compatExt spid="_x0000_s41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ՀՀ կառավարության 14.01.2021թ. N46-Լ որոշմամբ նախատեսված համապատասխան ԿԱԳ-ի առկայություն</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11</xdr:row>
          <xdr:rowOff>0</xdr:rowOff>
        </xdr:from>
        <xdr:to>
          <xdr:col>1</xdr:col>
          <xdr:colOff>2933700</xdr:colOff>
          <xdr:row>11</xdr:row>
          <xdr:rowOff>238125</xdr:rowOff>
        </xdr:to>
        <xdr:sp macro="" textlink="">
          <xdr:nvSpPr>
            <xdr:cNvPr id="4108" name="Check Box 12" hidden="1">
              <a:extLst>
                <a:ext uri="{63B3BB69-23CF-44E3-9099-C40C66FF867C}">
                  <a14:compatExt spid="_x0000_s41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Նոր ծրագիր (հիմնավորումներ և բացատրություններ)8՝</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104775</xdr:colOff>
          <xdr:row>34</xdr:row>
          <xdr:rowOff>0</xdr:rowOff>
        </xdr:from>
        <xdr:to>
          <xdr:col>2</xdr:col>
          <xdr:colOff>3114675</xdr:colOff>
          <xdr:row>35</xdr:row>
          <xdr:rowOff>9525</xdr:rowOff>
        </xdr:to>
        <xdr:sp macro="" textlink="">
          <xdr:nvSpPr>
            <xdr:cNvPr id="8193" name="Check Box 1" hidden="1">
              <a:extLst>
                <a:ext uri="{63B3BB69-23CF-44E3-9099-C40C66FF867C}">
                  <a14:compatExt spid="_x0000_s8193"/>
                </a:ext>
                <a:ext uri="{FF2B5EF4-FFF2-40B4-BE49-F238E27FC236}">
                  <a16:creationId xmlns:a16="http://schemas.microsoft.com/office/drawing/2014/main" id="{00000000-0008-0000-0200-000002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Գենդերային քաղաքականություն</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36</xdr:row>
          <xdr:rowOff>0</xdr:rowOff>
        </xdr:from>
        <xdr:to>
          <xdr:col>3</xdr:col>
          <xdr:colOff>19050</xdr:colOff>
          <xdr:row>36</xdr:row>
          <xdr:rowOff>161925</xdr:rowOff>
        </xdr:to>
        <xdr:sp macro="" textlink="">
          <xdr:nvSpPr>
            <xdr:cNvPr id="8194" name="Check Box 2" hidden="1">
              <a:extLst>
                <a:ext uri="{63B3BB69-23CF-44E3-9099-C40C66FF867C}">
                  <a14:compatExt spid="_x0000_s8194"/>
                </a:ext>
                <a:ext uri="{FF2B5EF4-FFF2-40B4-BE49-F238E27FC236}">
                  <a16:creationId xmlns:a16="http://schemas.microsoft.com/office/drawing/2014/main" id="{00000000-0008-0000-0200-000003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Այլ միջոլորտային (խաչվող) բնույթի քաղաքականություն (նկարագրել)</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34</xdr:row>
          <xdr:rowOff>180975</xdr:rowOff>
        </xdr:from>
        <xdr:to>
          <xdr:col>3</xdr:col>
          <xdr:colOff>933450</xdr:colOff>
          <xdr:row>35</xdr:row>
          <xdr:rowOff>180975</xdr:rowOff>
        </xdr:to>
        <xdr:sp macro="" textlink="">
          <xdr:nvSpPr>
            <xdr:cNvPr id="8195" name="Check Box 3" hidden="1">
              <a:extLst>
                <a:ext uri="{63B3BB69-23CF-44E3-9099-C40C66FF867C}">
                  <a14:compatExt spid="_x0000_s8195"/>
                </a:ext>
                <a:ext uri="{FF2B5EF4-FFF2-40B4-BE49-F238E27FC236}">
                  <a16:creationId xmlns:a16="http://schemas.microsoft.com/office/drawing/2014/main" id="{00000000-0008-0000-0200-000004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Կլիմայի փոփոխության մեղմման և հարմարվողականության քաղաքականություն</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40</xdr:row>
          <xdr:rowOff>28575</xdr:rowOff>
        </xdr:from>
        <xdr:to>
          <xdr:col>6</xdr:col>
          <xdr:colOff>1209675</xdr:colOff>
          <xdr:row>40</xdr:row>
          <xdr:rowOff>161925</xdr:rowOff>
        </xdr:to>
        <xdr:sp macro="" textlink="">
          <xdr:nvSpPr>
            <xdr:cNvPr id="8196" name="Check Box 4" hidden="1">
              <a:extLst>
                <a:ext uri="{63B3BB69-23CF-44E3-9099-C40C66FF867C}">
                  <a14:compatExt spid="_x0000_s8196"/>
                </a:ext>
                <a:ext uri="{FF2B5EF4-FFF2-40B4-BE49-F238E27FC236}">
                  <a16:creationId xmlns:a16="http://schemas.microsoft.com/office/drawing/2014/main" id="{00000000-0008-0000-0200-000005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«Տնտեսական մրցակցության պաշտպանության մասին» օրենքի 58-րդ հոդվածով նախատեսված եզրակացության առկայություն (կցել) կամ նման եզրակացության անհրաժեշտության բացակայության վերաբերյալ հիմնավորումների տրամադրում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41</xdr:row>
          <xdr:rowOff>28575</xdr:rowOff>
        </xdr:from>
        <xdr:to>
          <xdr:col>6</xdr:col>
          <xdr:colOff>1590675</xdr:colOff>
          <xdr:row>42</xdr:row>
          <xdr:rowOff>0</xdr:rowOff>
        </xdr:to>
        <xdr:sp macro="" textlink="">
          <xdr:nvSpPr>
            <xdr:cNvPr id="8197" name="Check Box 5" hidden="1">
              <a:extLst>
                <a:ext uri="{63B3BB69-23CF-44E3-9099-C40C66FF867C}">
                  <a14:compatExt spid="_x0000_s8197"/>
                </a:ext>
                <a:ext uri="{FF2B5EF4-FFF2-40B4-BE49-F238E27FC236}">
                  <a16:creationId xmlns:a16="http://schemas.microsoft.com/office/drawing/2014/main" id="{00000000-0008-0000-0200-000006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«Շրջակա միջավայրի վրա ազդեցության գնահատման և փորձաքննության մասին» օրենքով նախատեսված փորձաքննության առկայություն (կցել)</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42</xdr:row>
          <xdr:rowOff>9525</xdr:rowOff>
        </xdr:from>
        <xdr:to>
          <xdr:col>6</xdr:col>
          <xdr:colOff>333375</xdr:colOff>
          <xdr:row>43</xdr:row>
          <xdr:rowOff>0</xdr:rowOff>
        </xdr:to>
        <xdr:sp macro="" textlink="">
          <xdr:nvSpPr>
            <xdr:cNvPr id="8198" name="Check Box 6" hidden="1">
              <a:extLst>
                <a:ext uri="{63B3BB69-23CF-44E3-9099-C40C66FF867C}">
                  <a14:compatExt spid="_x0000_s8198"/>
                </a:ext>
                <a:ext uri="{FF2B5EF4-FFF2-40B4-BE49-F238E27FC236}">
                  <a16:creationId xmlns:a16="http://schemas.microsoft.com/office/drawing/2014/main" id="{00000000-0008-0000-0200-000007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ՀՀ կառավարության 14.01.2021թ. N46-Լ որոշմամբ նախատեսված համապատասխան ԿԱԳ-ի առկայություն</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11</xdr:row>
          <xdr:rowOff>0</xdr:rowOff>
        </xdr:from>
        <xdr:to>
          <xdr:col>1</xdr:col>
          <xdr:colOff>2933700</xdr:colOff>
          <xdr:row>11</xdr:row>
          <xdr:rowOff>247650</xdr:rowOff>
        </xdr:to>
        <xdr:sp macro="" textlink="">
          <xdr:nvSpPr>
            <xdr:cNvPr id="8199" name="Check Box 7" hidden="1">
              <a:extLst>
                <a:ext uri="{63B3BB69-23CF-44E3-9099-C40C66FF867C}">
                  <a14:compatExt spid="_x0000_s8199"/>
                </a:ext>
                <a:ext uri="{FF2B5EF4-FFF2-40B4-BE49-F238E27FC236}">
                  <a16:creationId xmlns:a16="http://schemas.microsoft.com/office/drawing/2014/main" id="{00000000-0008-0000-0200-000008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Նոր ծրագիր (հիմնավորումներ և բացատրություններ)՝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34</xdr:row>
          <xdr:rowOff>0</xdr:rowOff>
        </xdr:from>
        <xdr:to>
          <xdr:col>2</xdr:col>
          <xdr:colOff>3114675</xdr:colOff>
          <xdr:row>35</xdr:row>
          <xdr:rowOff>9525</xdr:rowOff>
        </xdr:to>
        <xdr:sp macro="" textlink="">
          <xdr:nvSpPr>
            <xdr:cNvPr id="8200" name="Check Box 8" hidden="1">
              <a:extLst>
                <a:ext uri="{63B3BB69-23CF-44E3-9099-C40C66FF867C}">
                  <a14:compatExt spid="_x0000_s8200"/>
                </a:ext>
                <a:ext uri="{FF2B5EF4-FFF2-40B4-BE49-F238E27FC236}">
                  <a16:creationId xmlns:a16="http://schemas.microsoft.com/office/drawing/2014/main" id="{00000000-0008-0000-0200-00000A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Գենդերային քաղաքականություն</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36</xdr:row>
          <xdr:rowOff>0</xdr:rowOff>
        </xdr:from>
        <xdr:to>
          <xdr:col>3</xdr:col>
          <xdr:colOff>19050</xdr:colOff>
          <xdr:row>36</xdr:row>
          <xdr:rowOff>161925</xdr:rowOff>
        </xdr:to>
        <xdr:sp macro="" textlink="">
          <xdr:nvSpPr>
            <xdr:cNvPr id="8201" name="Check Box 9" hidden="1">
              <a:extLst>
                <a:ext uri="{63B3BB69-23CF-44E3-9099-C40C66FF867C}">
                  <a14:compatExt spid="_x0000_s8201"/>
                </a:ext>
                <a:ext uri="{FF2B5EF4-FFF2-40B4-BE49-F238E27FC236}">
                  <a16:creationId xmlns:a16="http://schemas.microsoft.com/office/drawing/2014/main" id="{00000000-0008-0000-0200-00000B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Այլ միջոլորտային (խաչվող) բնույթի քաղաքականություն (նկարագրել)</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34</xdr:row>
          <xdr:rowOff>180975</xdr:rowOff>
        </xdr:from>
        <xdr:to>
          <xdr:col>3</xdr:col>
          <xdr:colOff>933450</xdr:colOff>
          <xdr:row>35</xdr:row>
          <xdr:rowOff>180975</xdr:rowOff>
        </xdr:to>
        <xdr:sp macro="" textlink="">
          <xdr:nvSpPr>
            <xdr:cNvPr id="8202" name="Check Box 10" hidden="1">
              <a:extLst>
                <a:ext uri="{63B3BB69-23CF-44E3-9099-C40C66FF867C}">
                  <a14:compatExt spid="_x0000_s8202"/>
                </a:ext>
                <a:ext uri="{FF2B5EF4-FFF2-40B4-BE49-F238E27FC236}">
                  <a16:creationId xmlns:a16="http://schemas.microsoft.com/office/drawing/2014/main" id="{00000000-0008-0000-0200-00000C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Կլիմայի փոփոխության մեղմման և հարմարվողականության քաղաքականություն</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42</xdr:row>
          <xdr:rowOff>9525</xdr:rowOff>
        </xdr:from>
        <xdr:to>
          <xdr:col>6</xdr:col>
          <xdr:colOff>333375</xdr:colOff>
          <xdr:row>43</xdr:row>
          <xdr:rowOff>0</xdr:rowOff>
        </xdr:to>
        <xdr:sp macro="" textlink="">
          <xdr:nvSpPr>
            <xdr:cNvPr id="8203" name="Check Box 11" hidden="1">
              <a:extLst>
                <a:ext uri="{63B3BB69-23CF-44E3-9099-C40C66FF867C}">
                  <a14:compatExt spid="_x0000_s8203"/>
                </a:ext>
                <a:ext uri="{FF2B5EF4-FFF2-40B4-BE49-F238E27FC236}">
                  <a16:creationId xmlns:a16="http://schemas.microsoft.com/office/drawing/2014/main" id="{00000000-0008-0000-0200-00000D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ՀՀ կառավարության 14.01.2021թ. N46-Լ որոշմամբ նախատեսված համապատասխան ԿԱԳ-ի առկայություն</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11</xdr:row>
          <xdr:rowOff>0</xdr:rowOff>
        </xdr:from>
        <xdr:to>
          <xdr:col>1</xdr:col>
          <xdr:colOff>2933700</xdr:colOff>
          <xdr:row>11</xdr:row>
          <xdr:rowOff>247650</xdr:rowOff>
        </xdr:to>
        <xdr:sp macro="" textlink="">
          <xdr:nvSpPr>
            <xdr:cNvPr id="8204" name="Check Box 12" hidden="1">
              <a:extLst>
                <a:ext uri="{63B3BB69-23CF-44E3-9099-C40C66FF867C}">
                  <a14:compatExt spid="_x0000_s8204"/>
                </a:ext>
                <a:ext uri="{FF2B5EF4-FFF2-40B4-BE49-F238E27FC236}">
                  <a16:creationId xmlns:a16="http://schemas.microsoft.com/office/drawing/2014/main" id="{00000000-0008-0000-0200-00000E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Նոր ծրագիր (հիմնավորումներ և բացատրություններ)8՝</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104775</xdr:colOff>
          <xdr:row>34</xdr:row>
          <xdr:rowOff>0</xdr:rowOff>
        </xdr:from>
        <xdr:to>
          <xdr:col>2</xdr:col>
          <xdr:colOff>3114675</xdr:colOff>
          <xdr:row>35</xdr:row>
          <xdr:rowOff>9525</xdr:rowOff>
        </xdr:to>
        <xdr:sp macro="" textlink="">
          <xdr:nvSpPr>
            <xdr:cNvPr id="9217" name="Check Box 1" hidden="1">
              <a:extLst>
                <a:ext uri="{63B3BB69-23CF-44E3-9099-C40C66FF867C}">
                  <a14:compatExt spid="_x0000_s9217"/>
                </a:ext>
                <a:ext uri="{FF2B5EF4-FFF2-40B4-BE49-F238E27FC236}">
                  <a16:creationId xmlns:a16="http://schemas.microsoft.com/office/drawing/2014/main" id="{00000000-0008-0000-0400-000001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Գենդերային քաղաքականություն</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36</xdr:row>
          <xdr:rowOff>0</xdr:rowOff>
        </xdr:from>
        <xdr:to>
          <xdr:col>3</xdr:col>
          <xdr:colOff>57150</xdr:colOff>
          <xdr:row>36</xdr:row>
          <xdr:rowOff>161925</xdr:rowOff>
        </xdr:to>
        <xdr:sp macro="" textlink="">
          <xdr:nvSpPr>
            <xdr:cNvPr id="9218" name="Check Box 2" hidden="1">
              <a:extLst>
                <a:ext uri="{63B3BB69-23CF-44E3-9099-C40C66FF867C}">
                  <a14:compatExt spid="_x0000_s9218"/>
                </a:ext>
                <a:ext uri="{FF2B5EF4-FFF2-40B4-BE49-F238E27FC236}">
                  <a16:creationId xmlns:a16="http://schemas.microsoft.com/office/drawing/2014/main" id="{00000000-0008-0000-0400-000002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Այլ միջոլորտային (խաչվող) բնույթի քաղաքականություն (նկարագրել)</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34</xdr:row>
          <xdr:rowOff>180975</xdr:rowOff>
        </xdr:from>
        <xdr:to>
          <xdr:col>3</xdr:col>
          <xdr:colOff>971550</xdr:colOff>
          <xdr:row>35</xdr:row>
          <xdr:rowOff>180975</xdr:rowOff>
        </xdr:to>
        <xdr:sp macro="" textlink="">
          <xdr:nvSpPr>
            <xdr:cNvPr id="9219" name="Check Box 3" hidden="1">
              <a:extLst>
                <a:ext uri="{63B3BB69-23CF-44E3-9099-C40C66FF867C}">
                  <a14:compatExt spid="_x0000_s9219"/>
                </a:ext>
                <a:ext uri="{FF2B5EF4-FFF2-40B4-BE49-F238E27FC236}">
                  <a16:creationId xmlns:a16="http://schemas.microsoft.com/office/drawing/2014/main" id="{00000000-0008-0000-0400-000003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Կլիմայի փոփոխության մեղմման և հարմարվողականության քաղաքականություն</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40</xdr:row>
          <xdr:rowOff>28575</xdr:rowOff>
        </xdr:from>
        <xdr:to>
          <xdr:col>11</xdr:col>
          <xdr:colOff>247650</xdr:colOff>
          <xdr:row>40</xdr:row>
          <xdr:rowOff>161925</xdr:rowOff>
        </xdr:to>
        <xdr:sp macro="" textlink="">
          <xdr:nvSpPr>
            <xdr:cNvPr id="9220" name="Check Box 4" hidden="1">
              <a:extLst>
                <a:ext uri="{63B3BB69-23CF-44E3-9099-C40C66FF867C}">
                  <a14:compatExt spid="_x0000_s9220"/>
                </a:ext>
                <a:ext uri="{FF2B5EF4-FFF2-40B4-BE49-F238E27FC236}">
                  <a16:creationId xmlns:a16="http://schemas.microsoft.com/office/drawing/2014/main" id="{00000000-0008-0000-0400-000004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«Տնտեսական մրցակցության պաշտպանության մասին» օրենքի 58-րդ հոդվածով նախատեսված եզրակացության առկայություն (կցել) կամ նման եզրակացության անհրաժեշտության բացակայության վերաբերյալ հիմնավորումների տրամադրում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41</xdr:row>
          <xdr:rowOff>28575</xdr:rowOff>
        </xdr:from>
        <xdr:to>
          <xdr:col>11</xdr:col>
          <xdr:colOff>628650</xdr:colOff>
          <xdr:row>42</xdr:row>
          <xdr:rowOff>0</xdr:rowOff>
        </xdr:to>
        <xdr:sp macro="" textlink="">
          <xdr:nvSpPr>
            <xdr:cNvPr id="9221" name="Check Box 5" hidden="1">
              <a:extLst>
                <a:ext uri="{63B3BB69-23CF-44E3-9099-C40C66FF867C}">
                  <a14:compatExt spid="_x0000_s9221"/>
                </a:ext>
                <a:ext uri="{FF2B5EF4-FFF2-40B4-BE49-F238E27FC236}">
                  <a16:creationId xmlns:a16="http://schemas.microsoft.com/office/drawing/2014/main" id="{00000000-0008-0000-0400-000005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«Շրջակա միջավայրի վրա ազդեցության գնահատման և փորձաքննության մասին» օրենքով նախատեսված փորձաքննության առկայություն (կցել)</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42</xdr:row>
          <xdr:rowOff>9525</xdr:rowOff>
        </xdr:from>
        <xdr:to>
          <xdr:col>10</xdr:col>
          <xdr:colOff>142875</xdr:colOff>
          <xdr:row>43</xdr:row>
          <xdr:rowOff>0</xdr:rowOff>
        </xdr:to>
        <xdr:sp macro="" textlink="">
          <xdr:nvSpPr>
            <xdr:cNvPr id="9222" name="Check Box 6" hidden="1">
              <a:extLst>
                <a:ext uri="{63B3BB69-23CF-44E3-9099-C40C66FF867C}">
                  <a14:compatExt spid="_x0000_s9222"/>
                </a:ext>
                <a:ext uri="{FF2B5EF4-FFF2-40B4-BE49-F238E27FC236}">
                  <a16:creationId xmlns:a16="http://schemas.microsoft.com/office/drawing/2014/main" id="{00000000-0008-0000-0400-000006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ՀՀ կառավարության 14.01.2021թ. N46-Լ որոշմամբ նախատեսված համապատասխան ԿԱԳ-ի առկայություն</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11</xdr:row>
          <xdr:rowOff>0</xdr:rowOff>
        </xdr:from>
        <xdr:to>
          <xdr:col>1</xdr:col>
          <xdr:colOff>2933700</xdr:colOff>
          <xdr:row>11</xdr:row>
          <xdr:rowOff>247650</xdr:rowOff>
        </xdr:to>
        <xdr:sp macro="" textlink="">
          <xdr:nvSpPr>
            <xdr:cNvPr id="9223" name="Check Box 7" hidden="1">
              <a:extLst>
                <a:ext uri="{63B3BB69-23CF-44E3-9099-C40C66FF867C}">
                  <a14:compatExt spid="_x0000_s9223"/>
                </a:ext>
                <a:ext uri="{FF2B5EF4-FFF2-40B4-BE49-F238E27FC236}">
                  <a16:creationId xmlns:a16="http://schemas.microsoft.com/office/drawing/2014/main" id="{00000000-0008-0000-0400-000007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Նոր ծրագիր (հիմնավորումներ և բացատրություններ)՝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34</xdr:row>
          <xdr:rowOff>0</xdr:rowOff>
        </xdr:from>
        <xdr:to>
          <xdr:col>2</xdr:col>
          <xdr:colOff>3114675</xdr:colOff>
          <xdr:row>35</xdr:row>
          <xdr:rowOff>9525</xdr:rowOff>
        </xdr:to>
        <xdr:sp macro="" textlink="">
          <xdr:nvSpPr>
            <xdr:cNvPr id="9224" name="Check Box 8" hidden="1">
              <a:extLst>
                <a:ext uri="{63B3BB69-23CF-44E3-9099-C40C66FF867C}">
                  <a14:compatExt spid="_x0000_s9224"/>
                </a:ext>
                <a:ext uri="{FF2B5EF4-FFF2-40B4-BE49-F238E27FC236}">
                  <a16:creationId xmlns:a16="http://schemas.microsoft.com/office/drawing/2014/main" id="{00000000-0008-0000-0400-000008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Գենդերային քաղաքականություն</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36</xdr:row>
          <xdr:rowOff>0</xdr:rowOff>
        </xdr:from>
        <xdr:to>
          <xdr:col>3</xdr:col>
          <xdr:colOff>57150</xdr:colOff>
          <xdr:row>36</xdr:row>
          <xdr:rowOff>161925</xdr:rowOff>
        </xdr:to>
        <xdr:sp macro="" textlink="">
          <xdr:nvSpPr>
            <xdr:cNvPr id="9225" name="Check Box 9" hidden="1">
              <a:extLst>
                <a:ext uri="{63B3BB69-23CF-44E3-9099-C40C66FF867C}">
                  <a14:compatExt spid="_x0000_s9225"/>
                </a:ext>
                <a:ext uri="{FF2B5EF4-FFF2-40B4-BE49-F238E27FC236}">
                  <a16:creationId xmlns:a16="http://schemas.microsoft.com/office/drawing/2014/main" id="{00000000-0008-0000-0400-000009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Այլ միջոլորտային (խաչվող) բնույթի քաղաքականություն (նկարագրել)</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34</xdr:row>
          <xdr:rowOff>180975</xdr:rowOff>
        </xdr:from>
        <xdr:to>
          <xdr:col>3</xdr:col>
          <xdr:colOff>971550</xdr:colOff>
          <xdr:row>35</xdr:row>
          <xdr:rowOff>180975</xdr:rowOff>
        </xdr:to>
        <xdr:sp macro="" textlink="">
          <xdr:nvSpPr>
            <xdr:cNvPr id="9226" name="Check Box 10" hidden="1">
              <a:extLst>
                <a:ext uri="{63B3BB69-23CF-44E3-9099-C40C66FF867C}">
                  <a14:compatExt spid="_x0000_s9226"/>
                </a:ext>
                <a:ext uri="{FF2B5EF4-FFF2-40B4-BE49-F238E27FC236}">
                  <a16:creationId xmlns:a16="http://schemas.microsoft.com/office/drawing/2014/main" id="{00000000-0008-0000-0400-00000A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Կլիմայի փոփոխության մեղմման և հարմարվողականության քաղաքականություն</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42</xdr:row>
          <xdr:rowOff>9525</xdr:rowOff>
        </xdr:from>
        <xdr:to>
          <xdr:col>10</xdr:col>
          <xdr:colOff>142875</xdr:colOff>
          <xdr:row>43</xdr:row>
          <xdr:rowOff>0</xdr:rowOff>
        </xdr:to>
        <xdr:sp macro="" textlink="">
          <xdr:nvSpPr>
            <xdr:cNvPr id="9227" name="Check Box 11" hidden="1">
              <a:extLst>
                <a:ext uri="{63B3BB69-23CF-44E3-9099-C40C66FF867C}">
                  <a14:compatExt spid="_x0000_s9227"/>
                </a:ext>
                <a:ext uri="{FF2B5EF4-FFF2-40B4-BE49-F238E27FC236}">
                  <a16:creationId xmlns:a16="http://schemas.microsoft.com/office/drawing/2014/main" id="{00000000-0008-0000-0400-00000B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ՀՀ կառավարության 14.01.2021թ. N46-Լ որոշմամբ նախատեսված համապատասխան ԿԱԳ-ի առկայություն</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11</xdr:row>
          <xdr:rowOff>0</xdr:rowOff>
        </xdr:from>
        <xdr:to>
          <xdr:col>1</xdr:col>
          <xdr:colOff>2933700</xdr:colOff>
          <xdr:row>11</xdr:row>
          <xdr:rowOff>247650</xdr:rowOff>
        </xdr:to>
        <xdr:sp macro="" textlink="">
          <xdr:nvSpPr>
            <xdr:cNvPr id="9228" name="Check Box 12" hidden="1">
              <a:extLst>
                <a:ext uri="{63B3BB69-23CF-44E3-9099-C40C66FF867C}">
                  <a14:compatExt spid="_x0000_s9228"/>
                </a:ext>
                <a:ext uri="{FF2B5EF4-FFF2-40B4-BE49-F238E27FC236}">
                  <a16:creationId xmlns:a16="http://schemas.microsoft.com/office/drawing/2014/main" id="{00000000-0008-0000-0400-00000C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Նոր ծրագիր (հիմնավորումներ և բացատրություններ)8՝</a:t>
              </a:r>
            </a:p>
          </xdr:txBody>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Z-Margaryan\Desktop\MJCC2026-2028\&#1344;&#1377;&#1406;&#1381;&#1388;&#1406;&#1377;&#1390;%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Հ2 Ձև1 "/>
      <sheetName val="Հ2 Ձև 2(2)"/>
      <sheetName val="Հ2 Ձև2 (Management.)"/>
      <sheetName val="Հ2 Ձև2 (Costruction and ICT)"/>
      <sheetName val="Հ2 Ձև3 (Consulting &amp; Capacity)"/>
      <sheetName val="Հ2 Ձև2 (7)"/>
      <sheetName val="Հ2 Ձև 2(8)"/>
      <sheetName val="Լրացման պահանջներ"/>
    </sheetNames>
    <sheetDataSet>
      <sheetData sheetId="0"/>
      <sheetData sheetId="1"/>
      <sheetData sheetId="2">
        <row r="68">
          <cell r="G68">
            <v>2304960</v>
          </cell>
        </row>
      </sheetData>
      <sheetData sheetId="3">
        <row r="74">
          <cell r="G74">
            <v>19286400</v>
          </cell>
        </row>
        <row r="77">
          <cell r="G77">
            <v>14112000</v>
          </cell>
        </row>
        <row r="80">
          <cell r="G80">
            <v>4233600</v>
          </cell>
        </row>
        <row r="83">
          <cell r="G83">
            <v>940800</v>
          </cell>
        </row>
        <row r="84">
          <cell r="G84">
            <v>940800</v>
          </cell>
        </row>
      </sheetData>
      <sheetData sheetId="4">
        <row r="86">
          <cell r="G86">
            <v>799680</v>
          </cell>
        </row>
        <row r="90">
          <cell r="G90">
            <v>1411200</v>
          </cell>
        </row>
      </sheetData>
      <sheetData sheetId="5"/>
      <sheetData sheetId="6"/>
      <sheetData sheetId="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4.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2.xml"/><Relationship Id="rId13" Type="http://schemas.openxmlformats.org/officeDocument/2006/relationships/ctrlProp" Target="../ctrlProps/ctrlProp17.xml"/><Relationship Id="rId3" Type="http://schemas.openxmlformats.org/officeDocument/2006/relationships/vmlDrawing" Target="../drawings/vmlDrawing3.vml"/><Relationship Id="rId7" Type="http://schemas.openxmlformats.org/officeDocument/2006/relationships/ctrlProp" Target="../ctrlProps/ctrlProp11.xml"/><Relationship Id="rId12" Type="http://schemas.openxmlformats.org/officeDocument/2006/relationships/ctrlProp" Target="../ctrlProps/ctrlProp16.xml"/><Relationship Id="rId2" Type="http://schemas.openxmlformats.org/officeDocument/2006/relationships/drawing" Target="../drawings/drawing2.xml"/><Relationship Id="rId1" Type="http://schemas.openxmlformats.org/officeDocument/2006/relationships/printerSettings" Target="../printerSettings/printerSettings5.bin"/><Relationship Id="rId6" Type="http://schemas.openxmlformats.org/officeDocument/2006/relationships/ctrlProp" Target="../ctrlProps/ctrlProp10.xml"/><Relationship Id="rId11" Type="http://schemas.openxmlformats.org/officeDocument/2006/relationships/ctrlProp" Target="../ctrlProps/ctrlProp15.xml"/><Relationship Id="rId5" Type="http://schemas.openxmlformats.org/officeDocument/2006/relationships/ctrlProp" Target="../ctrlProps/ctrlProp9.xml"/><Relationship Id="rId15" Type="http://schemas.openxmlformats.org/officeDocument/2006/relationships/ctrlProp" Target="../ctrlProps/ctrlProp1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 Id="rId14" Type="http://schemas.openxmlformats.org/officeDocument/2006/relationships/ctrlProp" Target="../ctrlProps/ctrlProp18.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5.xml"/><Relationship Id="rId13" Type="http://schemas.openxmlformats.org/officeDocument/2006/relationships/ctrlProp" Target="../ctrlProps/ctrlProp30.xml"/><Relationship Id="rId3" Type="http://schemas.openxmlformats.org/officeDocument/2006/relationships/ctrlProp" Target="../ctrlProps/ctrlProp20.xml"/><Relationship Id="rId7" Type="http://schemas.openxmlformats.org/officeDocument/2006/relationships/ctrlProp" Target="../ctrlProps/ctrlProp24.xml"/><Relationship Id="rId12" Type="http://schemas.openxmlformats.org/officeDocument/2006/relationships/ctrlProp" Target="../ctrlProps/ctrlProp29.xml"/><Relationship Id="rId2" Type="http://schemas.openxmlformats.org/officeDocument/2006/relationships/vmlDrawing" Target="../drawings/vmlDrawing4.vml"/><Relationship Id="rId1" Type="http://schemas.openxmlformats.org/officeDocument/2006/relationships/drawing" Target="../drawings/drawing3.xml"/><Relationship Id="rId6" Type="http://schemas.openxmlformats.org/officeDocument/2006/relationships/ctrlProp" Target="../ctrlProps/ctrlProp23.xml"/><Relationship Id="rId11" Type="http://schemas.openxmlformats.org/officeDocument/2006/relationships/ctrlProp" Target="../ctrlProps/ctrlProp28.xml"/><Relationship Id="rId5" Type="http://schemas.openxmlformats.org/officeDocument/2006/relationships/ctrlProp" Target="../ctrlProps/ctrlProp22.xml"/><Relationship Id="rId15" Type="http://schemas.openxmlformats.org/officeDocument/2006/relationships/comments" Target="../comments2.xml"/><Relationship Id="rId10" Type="http://schemas.openxmlformats.org/officeDocument/2006/relationships/ctrlProp" Target="../ctrlProps/ctrlProp27.xml"/><Relationship Id="rId4" Type="http://schemas.openxmlformats.org/officeDocument/2006/relationships/ctrlProp" Target="../ctrlProps/ctrlProp21.xml"/><Relationship Id="rId9" Type="http://schemas.openxmlformats.org/officeDocument/2006/relationships/ctrlProp" Target="../ctrlProps/ctrlProp26.xml"/><Relationship Id="rId14" Type="http://schemas.openxmlformats.org/officeDocument/2006/relationships/ctrlProp" Target="../ctrlProps/ctrlProp31.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7.xml"/><Relationship Id="rId13" Type="http://schemas.openxmlformats.org/officeDocument/2006/relationships/ctrlProp" Target="../ctrlProps/ctrlProp42.xml"/><Relationship Id="rId3" Type="http://schemas.openxmlformats.org/officeDocument/2006/relationships/ctrlProp" Target="../ctrlProps/ctrlProp32.xml"/><Relationship Id="rId7" Type="http://schemas.openxmlformats.org/officeDocument/2006/relationships/ctrlProp" Target="../ctrlProps/ctrlProp36.xml"/><Relationship Id="rId12" Type="http://schemas.openxmlformats.org/officeDocument/2006/relationships/ctrlProp" Target="../ctrlProps/ctrlProp41.xml"/><Relationship Id="rId2" Type="http://schemas.openxmlformats.org/officeDocument/2006/relationships/vmlDrawing" Target="../drawings/vmlDrawing5.vml"/><Relationship Id="rId1" Type="http://schemas.openxmlformats.org/officeDocument/2006/relationships/drawing" Target="../drawings/drawing4.xml"/><Relationship Id="rId6" Type="http://schemas.openxmlformats.org/officeDocument/2006/relationships/ctrlProp" Target="../ctrlProps/ctrlProp35.xml"/><Relationship Id="rId11" Type="http://schemas.openxmlformats.org/officeDocument/2006/relationships/ctrlProp" Target="../ctrlProps/ctrlProp40.xml"/><Relationship Id="rId5" Type="http://schemas.openxmlformats.org/officeDocument/2006/relationships/ctrlProp" Target="../ctrlProps/ctrlProp34.xml"/><Relationship Id="rId15" Type="http://schemas.openxmlformats.org/officeDocument/2006/relationships/comments" Target="../comments3.xml"/><Relationship Id="rId10" Type="http://schemas.openxmlformats.org/officeDocument/2006/relationships/ctrlProp" Target="../ctrlProps/ctrlProp39.xml"/><Relationship Id="rId4" Type="http://schemas.openxmlformats.org/officeDocument/2006/relationships/ctrlProp" Target="../ctrlProps/ctrlProp33.xml"/><Relationship Id="rId9" Type="http://schemas.openxmlformats.org/officeDocument/2006/relationships/ctrlProp" Target="../ctrlProps/ctrlProp38.xml"/><Relationship Id="rId14" Type="http://schemas.openxmlformats.org/officeDocument/2006/relationships/ctrlProp" Target="../ctrlProps/ctrlProp43.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A75"/>
  <sheetViews>
    <sheetView tabSelected="1" topLeftCell="A52" zoomScale="120" zoomScaleNormal="120" workbookViewId="0">
      <selection activeCell="V74" sqref="V74"/>
    </sheetView>
  </sheetViews>
  <sheetFormatPr defaultRowHeight="15" x14ac:dyDescent="0.25"/>
  <cols>
    <col min="1" max="1" width="4.85546875" customWidth="1"/>
    <col min="2" max="2" width="10" customWidth="1"/>
    <col min="3" max="3" width="18" customWidth="1"/>
    <col min="4" max="4" width="11.42578125" customWidth="1"/>
    <col min="5" max="6" width="12.28515625" customWidth="1"/>
    <col min="7" max="7" width="12.42578125" customWidth="1"/>
    <col min="8" max="8" width="10.28515625" customWidth="1"/>
    <col min="9" max="9" width="10.85546875" bestFit="1" customWidth="1"/>
    <col min="10" max="10" width="11" customWidth="1"/>
    <col min="11" max="11" width="10.7109375" customWidth="1"/>
    <col min="12" max="12" width="11.5703125" customWidth="1"/>
    <col min="13" max="13" width="11.28515625" customWidth="1"/>
    <col min="14" max="14" width="11.42578125" customWidth="1"/>
    <col min="15" max="15" width="9.5703125" customWidth="1"/>
    <col min="16" max="16" width="12.140625" customWidth="1"/>
    <col min="17" max="17" width="9.28515625" bestFit="1" customWidth="1"/>
    <col min="18" max="20" width="9.28515625" customWidth="1"/>
    <col min="21" max="21" width="12.28515625" customWidth="1"/>
    <col min="22" max="22" width="11.5703125" customWidth="1"/>
    <col min="23" max="23" width="11" customWidth="1"/>
    <col min="24" max="24" width="11.140625" customWidth="1"/>
    <col min="25" max="25" width="10.42578125" customWidth="1"/>
    <col min="26" max="26" width="25" customWidth="1"/>
    <col min="27" max="27" width="23.7109375" customWidth="1"/>
  </cols>
  <sheetData>
    <row r="1" spans="1:27" x14ac:dyDescent="0.25">
      <c r="A1" s="1" t="s">
        <v>8</v>
      </c>
      <c r="B1" s="1"/>
      <c r="C1" s="1"/>
      <c r="D1" s="1"/>
      <c r="E1" s="1"/>
      <c r="F1" s="1"/>
      <c r="G1" s="1"/>
      <c r="H1" s="1"/>
      <c r="I1" s="1"/>
      <c r="J1" s="1"/>
      <c r="K1" s="1"/>
      <c r="L1" s="1"/>
      <c r="M1" s="1"/>
      <c r="N1" s="1"/>
      <c r="O1" s="1"/>
      <c r="P1" s="1"/>
      <c r="Q1" s="1"/>
      <c r="R1" s="1"/>
      <c r="S1" s="1"/>
      <c r="T1" s="1"/>
      <c r="U1" s="1"/>
      <c r="V1" s="1"/>
    </row>
    <row r="2" spans="1:27" ht="17.25" x14ac:dyDescent="0.25">
      <c r="A2" s="2"/>
      <c r="B2" s="2"/>
      <c r="C2" s="2"/>
      <c r="D2" s="2"/>
      <c r="E2" s="2"/>
      <c r="F2" s="2"/>
      <c r="G2" s="2"/>
      <c r="H2" s="2"/>
      <c r="I2" s="2"/>
      <c r="J2" s="2"/>
      <c r="K2" s="2"/>
      <c r="L2" s="2"/>
      <c r="M2" s="2"/>
      <c r="N2" s="2"/>
      <c r="O2" s="2"/>
      <c r="P2" s="2"/>
      <c r="Q2" s="2"/>
      <c r="R2" s="2"/>
      <c r="S2" s="2"/>
      <c r="T2" s="2"/>
      <c r="U2" s="2"/>
      <c r="V2" s="2"/>
    </row>
    <row r="3" spans="1:27" ht="17.25" x14ac:dyDescent="0.25">
      <c r="A3" s="1"/>
      <c r="B3" s="26" t="s">
        <v>152</v>
      </c>
      <c r="C3" s="2"/>
      <c r="D3" s="2"/>
      <c r="E3" s="2"/>
      <c r="F3" s="2"/>
      <c r="G3" s="2"/>
      <c r="H3" s="2"/>
      <c r="I3" s="2"/>
      <c r="J3" s="2"/>
      <c r="K3" s="2"/>
      <c r="L3" s="2"/>
      <c r="M3" s="2"/>
      <c r="N3" s="2"/>
      <c r="O3" s="2"/>
      <c r="P3" s="2"/>
      <c r="Q3" s="2"/>
      <c r="R3" s="2"/>
      <c r="S3" s="2"/>
      <c r="T3" s="2"/>
      <c r="U3" s="2"/>
      <c r="V3" s="2"/>
    </row>
    <row r="4" spans="1:27" ht="17.25" x14ac:dyDescent="0.25">
      <c r="A4" s="2"/>
      <c r="B4" s="2"/>
      <c r="C4" s="2"/>
      <c r="D4" s="2"/>
      <c r="E4" s="2"/>
      <c r="F4" s="2"/>
      <c r="G4" s="2"/>
      <c r="H4" s="2"/>
      <c r="I4" s="2"/>
      <c r="J4" s="2"/>
      <c r="K4" s="2"/>
      <c r="L4" s="2"/>
      <c r="M4" s="2"/>
      <c r="N4" s="2"/>
      <c r="O4" s="2"/>
      <c r="P4" s="2"/>
      <c r="Q4" s="2"/>
      <c r="R4" s="2"/>
      <c r="S4" s="2"/>
      <c r="T4" s="2"/>
      <c r="U4" s="2"/>
      <c r="V4" s="2"/>
    </row>
    <row r="5" spans="1:27" ht="17.25" x14ac:dyDescent="0.25">
      <c r="A5" s="2"/>
      <c r="B5" s="2"/>
      <c r="C5" s="2"/>
      <c r="D5" s="2"/>
      <c r="E5" s="2"/>
      <c r="F5" s="2"/>
      <c r="G5" s="2"/>
      <c r="H5" s="2"/>
      <c r="I5" s="2"/>
      <c r="J5" s="2"/>
      <c r="K5" s="2"/>
      <c r="L5" s="2"/>
      <c r="M5" s="2"/>
      <c r="N5" s="2"/>
      <c r="O5" s="2"/>
      <c r="P5" s="2"/>
      <c r="Q5" s="2"/>
      <c r="R5" s="2"/>
      <c r="S5" s="2"/>
      <c r="T5" s="2"/>
      <c r="U5" s="2"/>
      <c r="V5" s="2"/>
    </row>
    <row r="6" spans="1:27" ht="34.5" customHeight="1" x14ac:dyDescent="0.25">
      <c r="A6" s="3"/>
      <c r="B6" s="80" t="s">
        <v>19</v>
      </c>
      <c r="C6" s="80"/>
      <c r="D6" s="80" t="s">
        <v>2</v>
      </c>
      <c r="E6" s="80"/>
      <c r="F6" s="80" t="s">
        <v>13</v>
      </c>
      <c r="G6" s="80"/>
      <c r="H6" s="80"/>
      <c r="I6" s="80" t="s">
        <v>14</v>
      </c>
      <c r="J6" s="80"/>
      <c r="K6" s="80"/>
      <c r="L6" s="81" t="s">
        <v>15</v>
      </c>
      <c r="M6" s="81"/>
      <c r="N6" s="81"/>
      <c r="O6" s="80" t="s">
        <v>16</v>
      </c>
      <c r="P6" s="80"/>
      <c r="Q6" s="80"/>
      <c r="R6" s="82" t="s">
        <v>18</v>
      </c>
      <c r="S6" s="83"/>
      <c r="T6" s="84"/>
      <c r="U6" s="85" t="s">
        <v>24</v>
      </c>
      <c r="V6" s="85"/>
      <c r="W6" s="85"/>
      <c r="X6" s="80" t="s">
        <v>5</v>
      </c>
      <c r="Y6" s="80" t="s">
        <v>4</v>
      </c>
      <c r="Z6" s="80" t="s">
        <v>27</v>
      </c>
      <c r="AA6" s="80" t="s">
        <v>28</v>
      </c>
    </row>
    <row r="7" spans="1:27" ht="25.5" x14ac:dyDescent="0.25">
      <c r="A7" s="3" t="s">
        <v>9</v>
      </c>
      <c r="B7" s="4" t="s">
        <v>20</v>
      </c>
      <c r="C7" s="3" t="s">
        <v>21</v>
      </c>
      <c r="D7" s="4" t="s">
        <v>12</v>
      </c>
      <c r="E7" s="4" t="s">
        <v>31</v>
      </c>
      <c r="F7" s="4" t="s">
        <v>0</v>
      </c>
      <c r="G7" s="4" t="s">
        <v>10</v>
      </c>
      <c r="H7" s="4" t="s">
        <v>11</v>
      </c>
      <c r="I7" s="24" t="s">
        <v>0</v>
      </c>
      <c r="J7" s="24" t="s">
        <v>10</v>
      </c>
      <c r="K7" s="24" t="s">
        <v>11</v>
      </c>
      <c r="L7" s="24" t="s">
        <v>0</v>
      </c>
      <c r="M7" s="24" t="s">
        <v>10</v>
      </c>
      <c r="N7" s="24" t="s">
        <v>11</v>
      </c>
      <c r="O7" s="24" t="s">
        <v>0</v>
      </c>
      <c r="P7" s="24" t="s">
        <v>10</v>
      </c>
      <c r="Q7" s="24" t="s">
        <v>11</v>
      </c>
      <c r="R7" s="25" t="s">
        <v>0</v>
      </c>
      <c r="S7" s="25" t="s">
        <v>10</v>
      </c>
      <c r="T7" s="25" t="s">
        <v>11</v>
      </c>
      <c r="U7" s="9" t="s">
        <v>0</v>
      </c>
      <c r="V7" s="9" t="s">
        <v>10</v>
      </c>
      <c r="W7" s="9" t="s">
        <v>11</v>
      </c>
      <c r="X7" s="80"/>
      <c r="Y7" s="80"/>
      <c r="Z7" s="80"/>
      <c r="AA7" s="80"/>
    </row>
    <row r="8" spans="1:27" ht="255" x14ac:dyDescent="0.25">
      <c r="A8" s="5">
        <v>1</v>
      </c>
      <c r="B8" s="5">
        <v>11001</v>
      </c>
      <c r="C8" s="5" t="s">
        <v>153</v>
      </c>
      <c r="D8" s="15">
        <v>156433.20000000001</v>
      </c>
      <c r="E8" s="15">
        <v>156433.20000000001</v>
      </c>
      <c r="F8" s="15"/>
      <c r="G8" s="15"/>
      <c r="H8" s="15"/>
      <c r="I8" s="15">
        <v>78214.100000000006</v>
      </c>
      <c r="J8" s="15">
        <v>78214.100000000006</v>
      </c>
      <c r="K8" s="15">
        <v>78214.100000000006</v>
      </c>
      <c r="L8" s="15">
        <f>+E8+F8+I8</f>
        <v>234647.30000000002</v>
      </c>
      <c r="M8" s="15">
        <f>+E8+G8+J8</f>
        <v>234647.30000000002</v>
      </c>
      <c r="N8" s="15">
        <f>+E8+H8+K8</f>
        <v>234647.30000000002</v>
      </c>
      <c r="O8" s="15"/>
      <c r="P8" s="15"/>
      <c r="Q8" s="15"/>
      <c r="R8" s="15"/>
      <c r="S8" s="15"/>
      <c r="T8" s="15"/>
      <c r="U8" s="15">
        <f>+L8+O8++R8</f>
        <v>234647.30000000002</v>
      </c>
      <c r="V8" s="15">
        <f>+M8+P8+S8</f>
        <v>234647.30000000002</v>
      </c>
      <c r="W8" s="15">
        <f>+N8+Q8+T8</f>
        <v>234647.30000000002</v>
      </c>
      <c r="X8" s="5"/>
      <c r="Y8" s="5" t="s">
        <v>154</v>
      </c>
      <c r="Z8" s="5" t="s">
        <v>155</v>
      </c>
      <c r="AA8" s="5" t="s">
        <v>156</v>
      </c>
    </row>
    <row r="9" spans="1:27" x14ac:dyDescent="0.25">
      <c r="A9" s="3"/>
      <c r="B9" s="78"/>
      <c r="C9" s="79"/>
      <c r="D9" s="17">
        <f t="shared" ref="D9:W9" si="0">SUM(D8:D8)</f>
        <v>156433.20000000001</v>
      </c>
      <c r="E9" s="17">
        <f t="shared" si="0"/>
        <v>156433.20000000001</v>
      </c>
      <c r="F9" s="17">
        <f t="shared" si="0"/>
        <v>0</v>
      </c>
      <c r="G9" s="17">
        <f t="shared" si="0"/>
        <v>0</v>
      </c>
      <c r="H9" s="17">
        <f t="shared" si="0"/>
        <v>0</v>
      </c>
      <c r="I9" s="17">
        <f t="shared" si="0"/>
        <v>78214.100000000006</v>
      </c>
      <c r="J9" s="17">
        <f t="shared" si="0"/>
        <v>78214.100000000006</v>
      </c>
      <c r="K9" s="17">
        <f t="shared" si="0"/>
        <v>78214.100000000006</v>
      </c>
      <c r="L9" s="17">
        <f t="shared" si="0"/>
        <v>234647.30000000002</v>
      </c>
      <c r="M9" s="17">
        <f t="shared" si="0"/>
        <v>234647.30000000002</v>
      </c>
      <c r="N9" s="17">
        <f t="shared" si="0"/>
        <v>234647.30000000002</v>
      </c>
      <c r="O9" s="17">
        <f t="shared" si="0"/>
        <v>0</v>
      </c>
      <c r="P9" s="17">
        <f t="shared" si="0"/>
        <v>0</v>
      </c>
      <c r="Q9" s="17">
        <f t="shared" si="0"/>
        <v>0</v>
      </c>
      <c r="R9" s="17">
        <f t="shared" si="0"/>
        <v>0</v>
      </c>
      <c r="S9" s="17">
        <f t="shared" si="0"/>
        <v>0</v>
      </c>
      <c r="T9" s="17">
        <f t="shared" si="0"/>
        <v>0</v>
      </c>
      <c r="U9" s="18">
        <f t="shared" si="0"/>
        <v>234647.30000000002</v>
      </c>
      <c r="V9" s="18">
        <f t="shared" si="0"/>
        <v>234647.30000000002</v>
      </c>
      <c r="W9" s="18">
        <f t="shared" si="0"/>
        <v>234647.30000000002</v>
      </c>
      <c r="X9" s="7" t="s">
        <v>3</v>
      </c>
      <c r="Y9" s="7" t="s">
        <v>3</v>
      </c>
      <c r="Z9" s="7" t="s">
        <v>3</v>
      </c>
      <c r="AA9" s="7" t="s">
        <v>3</v>
      </c>
    </row>
    <row r="12" spans="1:27" x14ac:dyDescent="0.25">
      <c r="A12" t="s">
        <v>6</v>
      </c>
      <c r="B12" s="8"/>
      <c r="C12" s="8"/>
    </row>
    <row r="13" spans="1:27" x14ac:dyDescent="0.25">
      <c r="A13" t="s">
        <v>7</v>
      </c>
    </row>
    <row r="15" spans="1:27" ht="17.25" x14ac:dyDescent="0.25">
      <c r="A15" s="1"/>
      <c r="B15" s="26" t="s">
        <v>157</v>
      </c>
      <c r="C15" s="2"/>
      <c r="D15" s="2"/>
      <c r="E15" s="2"/>
      <c r="F15" s="2"/>
      <c r="G15" s="2"/>
      <c r="H15" s="2"/>
      <c r="I15" s="2"/>
      <c r="J15" s="2"/>
      <c r="K15" s="2"/>
      <c r="L15" s="2"/>
      <c r="M15" s="2"/>
      <c r="N15" s="2"/>
      <c r="O15" s="2"/>
      <c r="P15" s="2"/>
      <c r="Q15" s="2"/>
      <c r="R15" s="2"/>
      <c r="S15" s="2"/>
      <c r="T15" s="2"/>
      <c r="U15" s="2"/>
      <c r="V15" s="2"/>
    </row>
    <row r="16" spans="1:27" ht="17.25" x14ac:dyDescent="0.25">
      <c r="A16" s="2"/>
      <c r="B16" s="2"/>
      <c r="C16" s="2"/>
      <c r="D16" s="2"/>
      <c r="E16" s="2"/>
      <c r="F16" s="2"/>
      <c r="G16" s="2"/>
      <c r="H16" s="2"/>
      <c r="I16" s="2"/>
      <c r="J16" s="2"/>
      <c r="K16" s="2"/>
      <c r="L16" s="2"/>
      <c r="M16" s="2"/>
      <c r="N16" s="2"/>
      <c r="O16" s="2"/>
      <c r="P16" s="2"/>
      <c r="Q16" s="2"/>
      <c r="R16" s="2"/>
      <c r="S16" s="2"/>
      <c r="T16" s="2"/>
      <c r="U16" s="2"/>
      <c r="V16" s="2"/>
    </row>
    <row r="17" spans="1:27" ht="17.25" x14ac:dyDescent="0.25">
      <c r="A17" s="2"/>
      <c r="B17" s="2"/>
      <c r="C17" s="2"/>
      <c r="D17" s="2"/>
      <c r="E17" s="2"/>
      <c r="F17" s="2"/>
      <c r="G17" s="2"/>
      <c r="H17" s="2"/>
      <c r="I17" s="2"/>
      <c r="J17" s="2"/>
      <c r="K17" s="2"/>
      <c r="L17" s="2"/>
      <c r="M17" s="2"/>
      <c r="N17" s="2"/>
      <c r="O17" s="2"/>
      <c r="P17" s="2"/>
      <c r="Q17" s="2"/>
      <c r="R17" s="2"/>
      <c r="S17" s="2"/>
      <c r="T17" s="2"/>
      <c r="U17" s="2"/>
      <c r="V17" s="2"/>
    </row>
    <row r="18" spans="1:27" ht="34.5" customHeight="1" x14ac:dyDescent="0.25">
      <c r="A18" s="30"/>
      <c r="B18" s="80" t="s">
        <v>19</v>
      </c>
      <c r="C18" s="80"/>
      <c r="D18" s="80" t="s">
        <v>2</v>
      </c>
      <c r="E18" s="80"/>
      <c r="F18" s="80" t="s">
        <v>13</v>
      </c>
      <c r="G18" s="80"/>
      <c r="H18" s="80"/>
      <c r="I18" s="80" t="s">
        <v>14</v>
      </c>
      <c r="J18" s="80"/>
      <c r="K18" s="80"/>
      <c r="L18" s="81" t="s">
        <v>15</v>
      </c>
      <c r="M18" s="81"/>
      <c r="N18" s="81"/>
      <c r="O18" s="80" t="s">
        <v>16</v>
      </c>
      <c r="P18" s="80"/>
      <c r="Q18" s="80"/>
      <c r="R18" s="82" t="s">
        <v>18</v>
      </c>
      <c r="S18" s="83"/>
      <c r="T18" s="84"/>
      <c r="U18" s="85" t="s">
        <v>24</v>
      </c>
      <c r="V18" s="85"/>
      <c r="W18" s="85"/>
      <c r="X18" s="80" t="s">
        <v>5</v>
      </c>
      <c r="Y18" s="80" t="s">
        <v>4</v>
      </c>
      <c r="Z18" s="80" t="s">
        <v>27</v>
      </c>
      <c r="AA18" s="80" t="s">
        <v>28</v>
      </c>
    </row>
    <row r="19" spans="1:27" ht="25.5" x14ac:dyDescent="0.25">
      <c r="A19" s="30" t="s">
        <v>9</v>
      </c>
      <c r="B19" s="29" t="s">
        <v>20</v>
      </c>
      <c r="C19" s="30" t="s">
        <v>21</v>
      </c>
      <c r="D19" s="29" t="s">
        <v>12</v>
      </c>
      <c r="E19" s="29" t="s">
        <v>31</v>
      </c>
      <c r="F19" s="29" t="s">
        <v>0</v>
      </c>
      <c r="G19" s="29" t="s">
        <v>10</v>
      </c>
      <c r="H19" s="29" t="s">
        <v>11</v>
      </c>
      <c r="I19" s="29" t="s">
        <v>0</v>
      </c>
      <c r="J19" s="29" t="s">
        <v>10</v>
      </c>
      <c r="K19" s="29" t="s">
        <v>11</v>
      </c>
      <c r="L19" s="29" t="s">
        <v>0</v>
      </c>
      <c r="M19" s="29" t="s">
        <v>10</v>
      </c>
      <c r="N19" s="29" t="s">
        <v>11</v>
      </c>
      <c r="O19" s="29" t="s">
        <v>0</v>
      </c>
      <c r="P19" s="29" t="s">
        <v>10</v>
      </c>
      <c r="Q19" s="29" t="s">
        <v>11</v>
      </c>
      <c r="R19" s="29" t="s">
        <v>0</v>
      </c>
      <c r="S19" s="29" t="s">
        <v>10</v>
      </c>
      <c r="T19" s="29" t="s">
        <v>11</v>
      </c>
      <c r="U19" s="32" t="s">
        <v>0</v>
      </c>
      <c r="V19" s="32" t="s">
        <v>10</v>
      </c>
      <c r="W19" s="32" t="s">
        <v>11</v>
      </c>
      <c r="X19" s="80"/>
      <c r="Y19" s="80"/>
      <c r="Z19" s="80"/>
      <c r="AA19" s="80"/>
    </row>
    <row r="20" spans="1:27" ht="191.25" x14ac:dyDescent="0.25">
      <c r="A20" s="5">
        <v>1</v>
      </c>
      <c r="B20" s="5">
        <v>11001</v>
      </c>
      <c r="C20" s="5" t="s">
        <v>158</v>
      </c>
      <c r="D20" s="15">
        <v>1961463.3570000001</v>
      </c>
      <c r="E20" s="15">
        <v>2002850.9000000001</v>
      </c>
      <c r="F20" s="15"/>
      <c r="G20" s="15"/>
      <c r="H20" s="15"/>
      <c r="I20" s="15">
        <v>125057.19999999995</v>
      </c>
      <c r="J20" s="15">
        <v>128841.69999999995</v>
      </c>
      <c r="K20" s="15">
        <v>148791.80000000005</v>
      </c>
      <c r="L20" s="15">
        <f>+E20+F20+I20</f>
        <v>2127908.1</v>
      </c>
      <c r="M20" s="15">
        <f>+E20+G20+J20</f>
        <v>2131692.6</v>
      </c>
      <c r="N20" s="15">
        <f>+E20+H20+K20</f>
        <v>2151642.7000000002</v>
      </c>
      <c r="O20" s="15"/>
      <c r="P20" s="15"/>
      <c r="Q20" s="15"/>
      <c r="R20" s="15"/>
      <c r="S20" s="15"/>
      <c r="T20" s="15"/>
      <c r="U20" s="15">
        <f>+L20+O20++R20</f>
        <v>2127908.1</v>
      </c>
      <c r="V20" s="15">
        <f>+M20+P20+S20</f>
        <v>2131692.6</v>
      </c>
      <c r="W20" s="15">
        <f>+N20+Q20+T20</f>
        <v>2151642.7000000002</v>
      </c>
      <c r="X20" s="5"/>
      <c r="Y20" s="5" t="s">
        <v>154</v>
      </c>
      <c r="Z20" s="5" t="s">
        <v>155</v>
      </c>
      <c r="AA20" s="5" t="s">
        <v>185</v>
      </c>
    </row>
    <row r="21" spans="1:27" ht="63.75" x14ac:dyDescent="0.25">
      <c r="A21" s="5">
        <v>2</v>
      </c>
      <c r="B21" s="6">
        <v>11003</v>
      </c>
      <c r="C21" s="6" t="s">
        <v>159</v>
      </c>
      <c r="D21" s="16">
        <v>40016.490000000005</v>
      </c>
      <c r="E21" s="16">
        <v>41636.800000000003</v>
      </c>
      <c r="F21" s="16"/>
      <c r="G21" s="16"/>
      <c r="H21" s="16"/>
      <c r="I21" s="16">
        <v>-102.80000000000291</v>
      </c>
      <c r="J21" s="16">
        <v>538.89999999999418</v>
      </c>
      <c r="K21" s="16">
        <v>1142.2999999999956</v>
      </c>
      <c r="L21" s="15">
        <f t="shared" ref="L21:L23" si="1">+E21+F21+I21</f>
        <v>41534</v>
      </c>
      <c r="M21" s="15">
        <f t="shared" ref="M21:M23" si="2">+E21+G21+J21</f>
        <v>42175.7</v>
      </c>
      <c r="N21" s="15">
        <f t="shared" ref="N21:N23" si="3">+E21+H21+K21</f>
        <v>42779.1</v>
      </c>
      <c r="O21" s="16"/>
      <c r="P21" s="16"/>
      <c r="Q21" s="16"/>
      <c r="R21" s="16"/>
      <c r="S21" s="16"/>
      <c r="T21" s="16"/>
      <c r="U21" s="15">
        <f t="shared" ref="U21:U23" si="4">+L21+O21++R21</f>
        <v>41534</v>
      </c>
      <c r="V21" s="15">
        <f t="shared" ref="V21:V23" si="5">+M21+P21+S21</f>
        <v>42175.7</v>
      </c>
      <c r="W21" s="15">
        <f t="shared" ref="W21:W23" si="6">+N21+Q21+T21</f>
        <v>42779.1</v>
      </c>
      <c r="X21" s="6"/>
      <c r="Y21" s="5" t="s">
        <v>154</v>
      </c>
      <c r="Z21" s="5" t="s">
        <v>155</v>
      </c>
      <c r="AA21" s="5" t="s">
        <v>162</v>
      </c>
    </row>
    <row r="22" spans="1:27" ht="191.25" x14ac:dyDescent="0.25">
      <c r="A22" s="5">
        <v>3</v>
      </c>
      <c r="B22" s="6">
        <v>11010</v>
      </c>
      <c r="C22" s="6" t="s">
        <v>160</v>
      </c>
      <c r="D22" s="16">
        <v>267611.5</v>
      </c>
      <c r="E22" s="16">
        <v>267611.5</v>
      </c>
      <c r="F22" s="16"/>
      <c r="G22" s="16"/>
      <c r="H22" s="16"/>
      <c r="I22" s="16">
        <v>0</v>
      </c>
      <c r="J22" s="16">
        <v>0</v>
      </c>
      <c r="K22" s="16">
        <v>0</v>
      </c>
      <c r="L22" s="15">
        <f t="shared" si="1"/>
        <v>267611.5</v>
      </c>
      <c r="M22" s="15">
        <f t="shared" si="2"/>
        <v>267611.5</v>
      </c>
      <c r="N22" s="15">
        <f t="shared" si="3"/>
        <v>267611.5</v>
      </c>
      <c r="O22" s="16"/>
      <c r="P22" s="16"/>
      <c r="Q22" s="16"/>
      <c r="R22" s="16"/>
      <c r="S22" s="16"/>
      <c r="T22" s="16"/>
      <c r="U22" s="15">
        <f t="shared" si="4"/>
        <v>267611.5</v>
      </c>
      <c r="V22" s="15">
        <f t="shared" si="5"/>
        <v>267611.5</v>
      </c>
      <c r="W22" s="15">
        <f t="shared" si="6"/>
        <v>267611.5</v>
      </c>
      <c r="X22" s="6">
        <v>2016</v>
      </c>
      <c r="Y22" s="6" t="s">
        <v>154</v>
      </c>
      <c r="Z22" s="6" t="s">
        <v>102</v>
      </c>
      <c r="AA22" s="6" t="s">
        <v>163</v>
      </c>
    </row>
    <row r="23" spans="1:27" ht="102" x14ac:dyDescent="0.25">
      <c r="A23" s="6">
        <v>4</v>
      </c>
      <c r="B23" s="6">
        <v>31001</v>
      </c>
      <c r="C23" s="6" t="s">
        <v>161</v>
      </c>
      <c r="D23" s="16">
        <v>19188.96</v>
      </c>
      <c r="E23" s="16">
        <v>17231.7</v>
      </c>
      <c r="F23" s="16"/>
      <c r="G23" s="16"/>
      <c r="H23" s="16"/>
      <c r="I23" s="16">
        <v>19251.3</v>
      </c>
      <c r="J23" s="16">
        <v>17768.3</v>
      </c>
      <c r="K23" s="16">
        <v>17768.3</v>
      </c>
      <c r="L23" s="15">
        <f t="shared" si="1"/>
        <v>36483</v>
      </c>
      <c r="M23" s="15">
        <f t="shared" si="2"/>
        <v>35000</v>
      </c>
      <c r="N23" s="15">
        <f t="shared" si="3"/>
        <v>35000</v>
      </c>
      <c r="O23" s="16"/>
      <c r="P23" s="16"/>
      <c r="Q23" s="16"/>
      <c r="R23" s="16"/>
      <c r="S23" s="16"/>
      <c r="T23" s="16"/>
      <c r="U23" s="15">
        <f t="shared" si="4"/>
        <v>36483</v>
      </c>
      <c r="V23" s="15">
        <f t="shared" si="5"/>
        <v>35000</v>
      </c>
      <c r="W23" s="15">
        <f t="shared" si="6"/>
        <v>35000</v>
      </c>
      <c r="X23" s="6"/>
      <c r="Y23" s="6" t="s">
        <v>154</v>
      </c>
      <c r="Z23" s="6" t="s">
        <v>102</v>
      </c>
      <c r="AA23" s="6" t="s">
        <v>164</v>
      </c>
    </row>
    <row r="24" spans="1:27" x14ac:dyDescent="0.25">
      <c r="A24" s="30"/>
      <c r="B24" s="78"/>
      <c r="C24" s="79"/>
      <c r="D24" s="17">
        <f t="shared" ref="D24:W24" si="7">SUM(D20:D23)</f>
        <v>2288280.307</v>
      </c>
      <c r="E24" s="17">
        <f t="shared" si="7"/>
        <v>2329330.9000000004</v>
      </c>
      <c r="F24" s="17">
        <f t="shared" si="7"/>
        <v>0</v>
      </c>
      <c r="G24" s="17">
        <f t="shared" si="7"/>
        <v>0</v>
      </c>
      <c r="H24" s="17">
        <f t="shared" si="7"/>
        <v>0</v>
      </c>
      <c r="I24" s="17">
        <f t="shared" si="7"/>
        <v>144205.69999999995</v>
      </c>
      <c r="J24" s="17">
        <f t="shared" si="7"/>
        <v>147148.89999999994</v>
      </c>
      <c r="K24" s="17">
        <f t="shared" si="7"/>
        <v>167702.40000000002</v>
      </c>
      <c r="L24" s="17">
        <f t="shared" si="7"/>
        <v>2473536.6</v>
      </c>
      <c r="M24" s="17">
        <f t="shared" si="7"/>
        <v>2476479.8000000003</v>
      </c>
      <c r="N24" s="17">
        <f t="shared" si="7"/>
        <v>2497033.3000000003</v>
      </c>
      <c r="O24" s="17">
        <f t="shared" si="7"/>
        <v>0</v>
      </c>
      <c r="P24" s="17">
        <f t="shared" si="7"/>
        <v>0</v>
      </c>
      <c r="Q24" s="17">
        <f t="shared" si="7"/>
        <v>0</v>
      </c>
      <c r="R24" s="17">
        <f t="shared" si="7"/>
        <v>0</v>
      </c>
      <c r="S24" s="17">
        <f t="shared" si="7"/>
        <v>0</v>
      </c>
      <c r="T24" s="17">
        <f t="shared" si="7"/>
        <v>0</v>
      </c>
      <c r="U24" s="18">
        <f t="shared" si="7"/>
        <v>2473536.6</v>
      </c>
      <c r="V24" s="18">
        <f t="shared" si="7"/>
        <v>2476479.8000000003</v>
      </c>
      <c r="W24" s="18">
        <f t="shared" si="7"/>
        <v>2497033.3000000003</v>
      </c>
      <c r="X24" s="7" t="s">
        <v>3</v>
      </c>
      <c r="Y24" s="7" t="s">
        <v>3</v>
      </c>
      <c r="Z24" s="7" t="s">
        <v>3</v>
      </c>
      <c r="AA24" s="7" t="s">
        <v>3</v>
      </c>
    </row>
    <row r="27" spans="1:27" ht="17.25" x14ac:dyDescent="0.25">
      <c r="A27" s="1"/>
      <c r="B27" s="26" t="s">
        <v>165</v>
      </c>
      <c r="C27" s="2"/>
      <c r="D27" s="2"/>
      <c r="E27" s="2"/>
      <c r="F27" s="2"/>
      <c r="G27" s="2"/>
      <c r="H27" s="2"/>
      <c r="I27" s="2"/>
      <c r="J27" s="2"/>
      <c r="K27" s="2"/>
      <c r="L27" s="2"/>
      <c r="M27" s="2"/>
      <c r="N27" s="2"/>
      <c r="O27" s="2"/>
      <c r="P27" s="2"/>
      <c r="Q27" s="2"/>
      <c r="R27" s="2"/>
      <c r="S27" s="2"/>
      <c r="T27" s="2"/>
      <c r="U27" s="2"/>
      <c r="V27" s="2"/>
    </row>
    <row r="28" spans="1:27" ht="17.25" x14ac:dyDescent="0.25">
      <c r="A28" s="2"/>
      <c r="B28" s="2"/>
      <c r="C28" s="2"/>
      <c r="D28" s="2"/>
      <c r="E28" s="2"/>
      <c r="F28" s="2"/>
      <c r="G28" s="2"/>
      <c r="H28" s="2"/>
      <c r="I28" s="2"/>
      <c r="J28" s="2"/>
      <c r="K28" s="2"/>
      <c r="L28" s="2"/>
      <c r="M28" s="2"/>
      <c r="N28" s="2"/>
      <c r="O28" s="2"/>
      <c r="P28" s="2"/>
      <c r="Q28" s="2"/>
      <c r="R28" s="2"/>
      <c r="S28" s="2"/>
      <c r="T28" s="2"/>
      <c r="U28" s="2"/>
      <c r="V28" s="2"/>
    </row>
    <row r="29" spans="1:27" ht="17.25" x14ac:dyDescent="0.25">
      <c r="A29" s="2"/>
      <c r="B29" s="2"/>
      <c r="C29" s="2"/>
      <c r="D29" s="2"/>
      <c r="E29" s="2"/>
      <c r="F29" s="2"/>
      <c r="G29" s="2"/>
      <c r="H29" s="2"/>
      <c r="I29" s="2"/>
      <c r="J29" s="2"/>
      <c r="K29" s="2"/>
      <c r="L29" s="2"/>
      <c r="M29" s="2"/>
      <c r="N29" s="2"/>
      <c r="O29" s="2"/>
      <c r="P29" s="2"/>
      <c r="Q29" s="2"/>
      <c r="R29" s="2"/>
      <c r="S29" s="2"/>
      <c r="T29" s="2"/>
      <c r="U29" s="2"/>
      <c r="V29" s="2"/>
    </row>
    <row r="30" spans="1:27" ht="34.5" customHeight="1" x14ac:dyDescent="0.25">
      <c r="A30" s="30"/>
      <c r="B30" s="80" t="s">
        <v>19</v>
      </c>
      <c r="C30" s="80"/>
      <c r="D30" s="80" t="s">
        <v>2</v>
      </c>
      <c r="E30" s="80"/>
      <c r="F30" s="80" t="s">
        <v>13</v>
      </c>
      <c r="G30" s="80"/>
      <c r="H30" s="80"/>
      <c r="I30" s="80" t="s">
        <v>14</v>
      </c>
      <c r="J30" s="80"/>
      <c r="K30" s="80"/>
      <c r="L30" s="81" t="s">
        <v>15</v>
      </c>
      <c r="M30" s="81"/>
      <c r="N30" s="81"/>
      <c r="O30" s="80" t="s">
        <v>16</v>
      </c>
      <c r="P30" s="80"/>
      <c r="Q30" s="80"/>
      <c r="R30" s="82" t="s">
        <v>18</v>
      </c>
      <c r="S30" s="83"/>
      <c r="T30" s="84"/>
      <c r="U30" s="85" t="s">
        <v>24</v>
      </c>
      <c r="V30" s="85"/>
      <c r="W30" s="85"/>
      <c r="X30" s="80" t="s">
        <v>5</v>
      </c>
      <c r="Y30" s="80" t="s">
        <v>4</v>
      </c>
      <c r="Z30" s="80" t="s">
        <v>27</v>
      </c>
      <c r="AA30" s="80" t="s">
        <v>28</v>
      </c>
    </row>
    <row r="31" spans="1:27" ht="25.5" x14ac:dyDescent="0.25">
      <c r="A31" s="30" t="s">
        <v>9</v>
      </c>
      <c r="B31" s="29" t="s">
        <v>20</v>
      </c>
      <c r="C31" s="30" t="s">
        <v>21</v>
      </c>
      <c r="D31" s="29" t="s">
        <v>12</v>
      </c>
      <c r="E31" s="29" t="s">
        <v>31</v>
      </c>
      <c r="F31" s="29" t="s">
        <v>0</v>
      </c>
      <c r="G31" s="29" t="s">
        <v>10</v>
      </c>
      <c r="H31" s="29" t="s">
        <v>11</v>
      </c>
      <c r="I31" s="29" t="s">
        <v>0</v>
      </c>
      <c r="J31" s="29" t="s">
        <v>10</v>
      </c>
      <c r="K31" s="29" t="s">
        <v>11</v>
      </c>
      <c r="L31" s="29" t="s">
        <v>0</v>
      </c>
      <c r="M31" s="29" t="s">
        <v>10</v>
      </c>
      <c r="N31" s="29" t="s">
        <v>11</v>
      </c>
      <c r="O31" s="29" t="s">
        <v>0</v>
      </c>
      <c r="P31" s="29" t="s">
        <v>10</v>
      </c>
      <c r="Q31" s="29" t="s">
        <v>11</v>
      </c>
      <c r="R31" s="29" t="s">
        <v>0</v>
      </c>
      <c r="S31" s="29" t="s">
        <v>10</v>
      </c>
      <c r="T31" s="29" t="s">
        <v>11</v>
      </c>
      <c r="U31" s="32" t="s">
        <v>0</v>
      </c>
      <c r="V31" s="32" t="s">
        <v>10</v>
      </c>
      <c r="W31" s="32" t="s">
        <v>11</v>
      </c>
      <c r="X31" s="80"/>
      <c r="Y31" s="80"/>
      <c r="Z31" s="80"/>
      <c r="AA31" s="80"/>
    </row>
    <row r="32" spans="1:27" ht="267.75" x14ac:dyDescent="0.25">
      <c r="A32" s="5">
        <v>1</v>
      </c>
      <c r="B32" s="5">
        <v>11001</v>
      </c>
      <c r="C32" s="5" t="s">
        <v>166</v>
      </c>
      <c r="D32" s="15">
        <v>747277.4</v>
      </c>
      <c r="E32" s="15">
        <v>714342.7</v>
      </c>
      <c r="F32" s="15"/>
      <c r="G32" s="15"/>
      <c r="H32" s="15"/>
      <c r="I32" s="15">
        <v>686924.10000000009</v>
      </c>
      <c r="J32" s="15">
        <v>959811.90000000014</v>
      </c>
      <c r="K32" s="15">
        <v>1289159.1000000001</v>
      </c>
      <c r="L32" s="15">
        <f>+E32+F32+I32</f>
        <v>1401266.8</v>
      </c>
      <c r="M32" s="15">
        <f>+E32+G32+J32</f>
        <v>1674154.6</v>
      </c>
      <c r="N32" s="15">
        <f>+E32+H32+K32</f>
        <v>2003501.8</v>
      </c>
      <c r="O32" s="15"/>
      <c r="P32" s="15"/>
      <c r="Q32" s="15"/>
      <c r="R32" s="15"/>
      <c r="S32" s="15"/>
      <c r="T32" s="15"/>
      <c r="U32" s="15">
        <f>+L32+O32++R32</f>
        <v>1401266.8</v>
      </c>
      <c r="V32" s="15">
        <f>+M32+P32+S32</f>
        <v>1674154.6</v>
      </c>
      <c r="W32" s="15">
        <f>+N32+Q32+T32</f>
        <v>2003501.8</v>
      </c>
      <c r="X32" s="5"/>
      <c r="Y32" s="5" t="s">
        <v>154</v>
      </c>
      <c r="Z32" s="5" t="s">
        <v>155</v>
      </c>
      <c r="AA32" s="5" t="s">
        <v>170</v>
      </c>
    </row>
    <row r="33" spans="1:27" ht="178.5" x14ac:dyDescent="0.25">
      <c r="A33" s="5">
        <v>2</v>
      </c>
      <c r="B33" s="6">
        <v>11002</v>
      </c>
      <c r="C33" s="6" t="s">
        <v>167</v>
      </c>
      <c r="D33" s="16">
        <v>84990</v>
      </c>
      <c r="E33" s="16">
        <v>75000</v>
      </c>
      <c r="F33" s="16"/>
      <c r="G33" s="16"/>
      <c r="H33" s="16"/>
      <c r="I33" s="16">
        <v>10000</v>
      </c>
      <c r="J33" s="16">
        <v>10000</v>
      </c>
      <c r="K33" s="16">
        <v>10000</v>
      </c>
      <c r="L33" s="15">
        <f t="shared" ref="L33:L35" si="8">+E33+F33+I33</f>
        <v>85000</v>
      </c>
      <c r="M33" s="15">
        <f t="shared" ref="M33:M35" si="9">+E33+G33+J33</f>
        <v>85000</v>
      </c>
      <c r="N33" s="15">
        <f t="shared" ref="N33:N35" si="10">+E33+H33+K33</f>
        <v>85000</v>
      </c>
      <c r="O33" s="16"/>
      <c r="P33" s="16"/>
      <c r="Q33" s="16"/>
      <c r="R33" s="16"/>
      <c r="S33" s="16"/>
      <c r="T33" s="16"/>
      <c r="U33" s="15">
        <f t="shared" ref="U33:U35" si="11">+L33+O33++R33</f>
        <v>85000</v>
      </c>
      <c r="V33" s="15">
        <f t="shared" ref="V33:V35" si="12">+M33+P33+S33</f>
        <v>85000</v>
      </c>
      <c r="W33" s="15">
        <f t="shared" ref="W33:W35" si="13">+N33+Q33+T33</f>
        <v>85000</v>
      </c>
      <c r="X33" s="6"/>
      <c r="Y33" s="5" t="s">
        <v>154</v>
      </c>
      <c r="Z33" s="5" t="s">
        <v>155</v>
      </c>
      <c r="AA33" s="5" t="s">
        <v>171</v>
      </c>
    </row>
    <row r="34" spans="1:27" ht="76.5" x14ac:dyDescent="0.25">
      <c r="A34" s="5">
        <v>3</v>
      </c>
      <c r="B34" s="6">
        <v>11003</v>
      </c>
      <c r="C34" s="6" t="s">
        <v>168</v>
      </c>
      <c r="D34" s="16">
        <v>966043</v>
      </c>
      <c r="E34" s="16">
        <v>606230.1</v>
      </c>
      <c r="F34" s="16"/>
      <c r="G34" s="16"/>
      <c r="H34" s="16"/>
      <c r="I34" s="16">
        <v>359812.9</v>
      </c>
      <c r="J34" s="16">
        <v>359812.9</v>
      </c>
      <c r="K34" s="16">
        <v>359812.9</v>
      </c>
      <c r="L34" s="15">
        <f t="shared" si="8"/>
        <v>966043</v>
      </c>
      <c r="M34" s="15">
        <f t="shared" si="9"/>
        <v>966043</v>
      </c>
      <c r="N34" s="15">
        <f t="shared" si="10"/>
        <v>966043</v>
      </c>
      <c r="O34" s="16"/>
      <c r="P34" s="16"/>
      <c r="Q34" s="16"/>
      <c r="R34" s="16"/>
      <c r="S34" s="16"/>
      <c r="T34" s="16"/>
      <c r="U34" s="15">
        <f t="shared" si="11"/>
        <v>966043</v>
      </c>
      <c r="V34" s="15">
        <f t="shared" si="12"/>
        <v>966043</v>
      </c>
      <c r="W34" s="15">
        <f t="shared" si="13"/>
        <v>966043</v>
      </c>
      <c r="X34" s="6"/>
      <c r="Y34" s="6" t="s">
        <v>154</v>
      </c>
      <c r="Z34" s="5" t="s">
        <v>155</v>
      </c>
      <c r="AA34" s="6" t="s">
        <v>172</v>
      </c>
    </row>
    <row r="35" spans="1:27" ht="89.25" x14ac:dyDescent="0.25">
      <c r="A35" s="6">
        <v>4</v>
      </c>
      <c r="B35" s="6">
        <v>11008</v>
      </c>
      <c r="C35" s="6" t="s">
        <v>169</v>
      </c>
      <c r="D35" s="16">
        <v>435400.5</v>
      </c>
      <c r="E35" s="16">
        <v>180000</v>
      </c>
      <c r="F35" s="16"/>
      <c r="G35" s="16"/>
      <c r="H35" s="16"/>
      <c r="I35" s="16">
        <v>25000</v>
      </c>
      <c r="J35" s="16">
        <v>25000</v>
      </c>
      <c r="K35" s="16">
        <v>25000</v>
      </c>
      <c r="L35" s="15">
        <f t="shared" si="8"/>
        <v>205000</v>
      </c>
      <c r="M35" s="15">
        <f t="shared" si="9"/>
        <v>205000</v>
      </c>
      <c r="N35" s="15">
        <f t="shared" si="10"/>
        <v>205000</v>
      </c>
      <c r="O35" s="16"/>
      <c r="P35" s="16"/>
      <c r="Q35" s="16"/>
      <c r="R35" s="16"/>
      <c r="S35" s="16"/>
      <c r="T35" s="16"/>
      <c r="U35" s="15">
        <f t="shared" si="11"/>
        <v>205000</v>
      </c>
      <c r="V35" s="15">
        <f t="shared" si="12"/>
        <v>205000</v>
      </c>
      <c r="W35" s="15">
        <f t="shared" si="13"/>
        <v>205000</v>
      </c>
      <c r="X35" s="6">
        <v>2023</v>
      </c>
      <c r="Y35" s="6" t="s">
        <v>154</v>
      </c>
      <c r="Z35" s="5" t="s">
        <v>155</v>
      </c>
      <c r="AA35" s="6" t="s">
        <v>173</v>
      </c>
    </row>
    <row r="36" spans="1:27" x14ac:dyDescent="0.25">
      <c r="A36" s="30"/>
      <c r="B36" s="78"/>
      <c r="C36" s="79"/>
      <c r="D36" s="17">
        <f t="shared" ref="D36:W36" si="14">SUM(D32:D35)</f>
        <v>2233710.9</v>
      </c>
      <c r="E36" s="17">
        <f t="shared" si="14"/>
        <v>1575572.7999999998</v>
      </c>
      <c r="F36" s="17">
        <f t="shared" si="14"/>
        <v>0</v>
      </c>
      <c r="G36" s="17">
        <f t="shared" si="14"/>
        <v>0</v>
      </c>
      <c r="H36" s="17">
        <f t="shared" si="14"/>
        <v>0</v>
      </c>
      <c r="I36" s="17">
        <f t="shared" si="14"/>
        <v>1081737</v>
      </c>
      <c r="J36" s="17">
        <f t="shared" si="14"/>
        <v>1354624.8000000003</v>
      </c>
      <c r="K36" s="17">
        <f t="shared" si="14"/>
        <v>1683972</v>
      </c>
      <c r="L36" s="17">
        <f t="shared" si="14"/>
        <v>2657309.7999999998</v>
      </c>
      <c r="M36" s="17">
        <f t="shared" si="14"/>
        <v>2930197.6</v>
      </c>
      <c r="N36" s="17">
        <f t="shared" si="14"/>
        <v>3259544.8</v>
      </c>
      <c r="O36" s="17">
        <f t="shared" si="14"/>
        <v>0</v>
      </c>
      <c r="P36" s="17">
        <f t="shared" si="14"/>
        <v>0</v>
      </c>
      <c r="Q36" s="17">
        <f t="shared" si="14"/>
        <v>0</v>
      </c>
      <c r="R36" s="17">
        <f t="shared" si="14"/>
        <v>0</v>
      </c>
      <c r="S36" s="17">
        <f t="shared" si="14"/>
        <v>0</v>
      </c>
      <c r="T36" s="17">
        <f t="shared" si="14"/>
        <v>0</v>
      </c>
      <c r="U36" s="18">
        <f t="shared" si="14"/>
        <v>2657309.7999999998</v>
      </c>
      <c r="V36" s="18">
        <f t="shared" si="14"/>
        <v>2930197.6</v>
      </c>
      <c r="W36" s="18">
        <f t="shared" si="14"/>
        <v>3259544.8</v>
      </c>
      <c r="X36" s="7" t="s">
        <v>3</v>
      </c>
      <c r="Y36" s="7" t="s">
        <v>3</v>
      </c>
      <c r="Z36" s="7" t="s">
        <v>3</v>
      </c>
      <c r="AA36" s="7" t="s">
        <v>3</v>
      </c>
    </row>
    <row r="40" spans="1:27" ht="17.25" x14ac:dyDescent="0.25">
      <c r="A40" s="1"/>
      <c r="B40" s="26" t="s">
        <v>174</v>
      </c>
      <c r="C40" s="2"/>
      <c r="D40" s="2"/>
      <c r="E40" s="2"/>
      <c r="F40" s="2"/>
      <c r="G40" s="2"/>
      <c r="H40" s="2"/>
      <c r="I40" s="2"/>
      <c r="J40" s="2"/>
      <c r="K40" s="2"/>
      <c r="L40" s="2"/>
      <c r="M40" s="2"/>
      <c r="N40" s="2"/>
      <c r="O40" s="2"/>
      <c r="P40" s="2"/>
      <c r="Q40" s="2"/>
      <c r="R40" s="2"/>
      <c r="S40" s="2"/>
      <c r="T40" s="2"/>
      <c r="U40" s="2"/>
      <c r="V40" s="2"/>
    </row>
    <row r="41" spans="1:27" ht="17.25" x14ac:dyDescent="0.25">
      <c r="A41" s="2"/>
      <c r="B41" s="2"/>
      <c r="C41" s="2"/>
      <c r="D41" s="2"/>
      <c r="E41" s="2"/>
      <c r="F41" s="2"/>
      <c r="G41" s="2"/>
      <c r="H41" s="2"/>
      <c r="I41" s="2"/>
      <c r="J41" s="2"/>
      <c r="K41" s="2"/>
      <c r="L41" s="2"/>
      <c r="M41" s="2"/>
      <c r="N41" s="2"/>
      <c r="O41" s="2"/>
      <c r="P41" s="2"/>
      <c r="Q41" s="2"/>
      <c r="R41" s="2"/>
      <c r="S41" s="2"/>
      <c r="T41" s="2"/>
      <c r="U41" s="2"/>
      <c r="V41" s="2"/>
    </row>
    <row r="42" spans="1:27" ht="17.25" x14ac:dyDescent="0.25">
      <c r="A42" s="2"/>
      <c r="B42" s="2"/>
      <c r="C42" s="2"/>
      <c r="D42" s="2"/>
      <c r="E42" s="2"/>
      <c r="F42" s="2"/>
      <c r="G42" s="2"/>
      <c r="H42" s="2"/>
      <c r="I42" s="2"/>
      <c r="J42" s="2"/>
      <c r="K42" s="2"/>
      <c r="L42" s="2"/>
      <c r="M42" s="2"/>
      <c r="N42" s="2"/>
      <c r="O42" s="2"/>
      <c r="P42" s="2"/>
      <c r="Q42" s="2"/>
      <c r="R42" s="2"/>
      <c r="S42" s="2"/>
      <c r="T42" s="2"/>
      <c r="U42" s="2"/>
      <c r="V42" s="2"/>
    </row>
    <row r="43" spans="1:27" ht="34.5" customHeight="1" x14ac:dyDescent="0.25">
      <c r="A43" s="70"/>
      <c r="B43" s="80" t="s">
        <v>19</v>
      </c>
      <c r="C43" s="80"/>
      <c r="D43" s="80" t="s">
        <v>2</v>
      </c>
      <c r="E43" s="80"/>
      <c r="F43" s="80" t="s">
        <v>13</v>
      </c>
      <c r="G43" s="80"/>
      <c r="H43" s="80"/>
      <c r="I43" s="80" t="s">
        <v>14</v>
      </c>
      <c r="J43" s="80"/>
      <c r="K43" s="80"/>
      <c r="L43" s="81" t="s">
        <v>15</v>
      </c>
      <c r="M43" s="81"/>
      <c r="N43" s="81"/>
      <c r="O43" s="80" t="s">
        <v>16</v>
      </c>
      <c r="P43" s="80"/>
      <c r="Q43" s="80"/>
      <c r="R43" s="82" t="s">
        <v>18</v>
      </c>
      <c r="S43" s="83"/>
      <c r="T43" s="84"/>
      <c r="U43" s="85" t="s">
        <v>24</v>
      </c>
      <c r="V43" s="85"/>
      <c r="W43" s="85"/>
      <c r="X43" s="80" t="s">
        <v>5</v>
      </c>
      <c r="Y43" s="80" t="s">
        <v>4</v>
      </c>
      <c r="Z43" s="80" t="s">
        <v>27</v>
      </c>
      <c r="AA43" s="80" t="s">
        <v>28</v>
      </c>
    </row>
    <row r="44" spans="1:27" ht="25.5" x14ac:dyDescent="0.25">
      <c r="A44" s="70" t="s">
        <v>9</v>
      </c>
      <c r="B44" s="69" t="s">
        <v>20</v>
      </c>
      <c r="C44" s="70" t="s">
        <v>21</v>
      </c>
      <c r="D44" s="69" t="s">
        <v>12</v>
      </c>
      <c r="E44" s="69" t="s">
        <v>31</v>
      </c>
      <c r="F44" s="69" t="s">
        <v>0</v>
      </c>
      <c r="G44" s="69" t="s">
        <v>10</v>
      </c>
      <c r="H44" s="69" t="s">
        <v>11</v>
      </c>
      <c r="I44" s="69" t="s">
        <v>0</v>
      </c>
      <c r="J44" s="69" t="s">
        <v>10</v>
      </c>
      <c r="K44" s="69" t="s">
        <v>11</v>
      </c>
      <c r="L44" s="69" t="s">
        <v>0</v>
      </c>
      <c r="M44" s="69" t="s">
        <v>10</v>
      </c>
      <c r="N44" s="69" t="s">
        <v>11</v>
      </c>
      <c r="O44" s="69" t="s">
        <v>0</v>
      </c>
      <c r="P44" s="69" t="s">
        <v>10</v>
      </c>
      <c r="Q44" s="69" t="s">
        <v>11</v>
      </c>
      <c r="R44" s="69" t="s">
        <v>0</v>
      </c>
      <c r="S44" s="69" t="s">
        <v>10</v>
      </c>
      <c r="T44" s="69" t="s">
        <v>11</v>
      </c>
      <c r="U44" s="71" t="s">
        <v>0</v>
      </c>
      <c r="V44" s="71" t="s">
        <v>10</v>
      </c>
      <c r="W44" s="71" t="s">
        <v>11</v>
      </c>
      <c r="X44" s="80"/>
      <c r="Y44" s="80"/>
      <c r="Z44" s="80"/>
      <c r="AA44" s="80"/>
    </row>
    <row r="45" spans="1:27" ht="280.5" x14ac:dyDescent="0.25">
      <c r="A45" s="5">
        <v>1</v>
      </c>
      <c r="B45" s="5">
        <v>11001</v>
      </c>
      <c r="C45" s="5" t="s">
        <v>175</v>
      </c>
      <c r="D45" s="15">
        <v>12363879.910000002</v>
      </c>
      <c r="E45" s="15">
        <v>12893197.300000001</v>
      </c>
      <c r="F45" s="15"/>
      <c r="G45" s="15"/>
      <c r="H45" s="15"/>
      <c r="I45" s="15">
        <v>3665076.227</v>
      </c>
      <c r="J45" s="15">
        <v>5024093.251000002</v>
      </c>
      <c r="K45" s="15">
        <v>5108075.1049999967</v>
      </c>
      <c r="L45" s="15">
        <f>+E45+F45+I45</f>
        <v>16558273.527000001</v>
      </c>
      <c r="M45" s="15">
        <f>+E45+G45+J45</f>
        <v>17917290.551000003</v>
      </c>
      <c r="N45" s="15">
        <f>+E45+H45+K45</f>
        <v>18001272.404999997</v>
      </c>
      <c r="O45" s="15"/>
      <c r="P45" s="15"/>
      <c r="Q45" s="15"/>
      <c r="R45" s="15"/>
      <c r="S45" s="15"/>
      <c r="T45" s="15"/>
      <c r="U45" s="15">
        <f>+L45+O45++R45</f>
        <v>16558273.527000001</v>
      </c>
      <c r="V45" s="15">
        <f>+M45+P45+S45</f>
        <v>17917290.551000003</v>
      </c>
      <c r="W45" s="15">
        <f>+N45+Q45+T45</f>
        <v>18001272.404999997</v>
      </c>
      <c r="X45" s="5"/>
      <c r="Y45" s="5" t="s">
        <v>154</v>
      </c>
      <c r="Z45" s="5" t="s">
        <v>155</v>
      </c>
      <c r="AA45" s="5" t="s">
        <v>184</v>
      </c>
    </row>
    <row r="46" spans="1:27" ht="267.75" x14ac:dyDescent="0.25">
      <c r="A46" s="5">
        <v>2</v>
      </c>
      <c r="B46" s="6">
        <v>11002</v>
      </c>
      <c r="C46" s="6" t="s">
        <v>176</v>
      </c>
      <c r="D46" s="16">
        <v>768252.61899999995</v>
      </c>
      <c r="E46" s="16">
        <v>884564.2</v>
      </c>
      <c r="F46" s="16"/>
      <c r="G46" s="16"/>
      <c r="H46" s="16"/>
      <c r="I46" s="16">
        <v>59619.600000000093</v>
      </c>
      <c r="J46" s="16">
        <v>64841.200000000186</v>
      </c>
      <c r="K46" s="16">
        <v>68739.20000000007</v>
      </c>
      <c r="L46" s="15">
        <f t="shared" ref="L46:L53" si="15">+E46+F46+I46</f>
        <v>944183.8</v>
      </c>
      <c r="M46" s="15">
        <f t="shared" ref="M46:M53" si="16">+E46+G46+J46</f>
        <v>949405.40000000014</v>
      </c>
      <c r="N46" s="15">
        <f t="shared" ref="N46:N53" si="17">+E46+H46+K46</f>
        <v>953303.4</v>
      </c>
      <c r="O46" s="16"/>
      <c r="P46" s="16"/>
      <c r="Q46" s="16"/>
      <c r="R46" s="16"/>
      <c r="S46" s="16"/>
      <c r="T46" s="16"/>
      <c r="U46" s="15">
        <f t="shared" ref="U46:U53" si="18">+L46+O46++R46</f>
        <v>944183.8</v>
      </c>
      <c r="V46" s="15">
        <f t="shared" ref="V46:V53" si="19">+M46+P46+S46</f>
        <v>949405.40000000014</v>
      </c>
      <c r="W46" s="15">
        <f t="shared" ref="W46:W53" si="20">+N46+Q46+T46</f>
        <v>953303.4</v>
      </c>
      <c r="X46" s="6"/>
      <c r="Y46" s="5" t="s">
        <v>154</v>
      </c>
      <c r="Z46" s="5" t="s">
        <v>155</v>
      </c>
      <c r="AA46" s="5" t="s">
        <v>186</v>
      </c>
    </row>
    <row r="47" spans="1:27" ht="76.5" x14ac:dyDescent="0.25">
      <c r="A47" s="5"/>
      <c r="B47" s="6">
        <v>11005</v>
      </c>
      <c r="C47" s="6" t="s">
        <v>177</v>
      </c>
      <c r="D47" s="16">
        <v>175211.5</v>
      </c>
      <c r="E47" s="16">
        <v>195140.2</v>
      </c>
      <c r="F47" s="16"/>
      <c r="G47" s="16"/>
      <c r="H47" s="16"/>
      <c r="I47" s="16">
        <v>67693.899999999965</v>
      </c>
      <c r="J47" s="16">
        <v>67693.899999999965</v>
      </c>
      <c r="K47" s="16">
        <v>67693.899999999965</v>
      </c>
      <c r="L47" s="15">
        <f t="shared" si="15"/>
        <v>262834.09999999998</v>
      </c>
      <c r="M47" s="15">
        <f t="shared" si="16"/>
        <v>262834.09999999998</v>
      </c>
      <c r="N47" s="15">
        <f t="shared" si="17"/>
        <v>262834.09999999998</v>
      </c>
      <c r="O47" s="16"/>
      <c r="P47" s="16"/>
      <c r="Q47" s="16"/>
      <c r="R47" s="16"/>
      <c r="S47" s="16"/>
      <c r="T47" s="16"/>
      <c r="U47" s="15">
        <f t="shared" si="18"/>
        <v>262834.09999999998</v>
      </c>
      <c r="V47" s="15">
        <f t="shared" si="19"/>
        <v>262834.09999999998</v>
      </c>
      <c r="W47" s="15">
        <f t="shared" si="20"/>
        <v>262834.09999999998</v>
      </c>
      <c r="X47" s="6"/>
      <c r="Y47" s="5" t="s">
        <v>154</v>
      </c>
      <c r="Z47" s="5" t="s">
        <v>155</v>
      </c>
      <c r="AA47" s="5"/>
    </row>
    <row r="48" spans="1:27" ht="127.5" x14ac:dyDescent="0.25">
      <c r="A48" s="5"/>
      <c r="B48" s="6">
        <v>31001</v>
      </c>
      <c r="C48" s="6" t="s">
        <v>178</v>
      </c>
      <c r="D48" s="16">
        <v>585236.07300000009</v>
      </c>
      <c r="E48" s="16">
        <v>279490.40000000002</v>
      </c>
      <c r="F48" s="16"/>
      <c r="G48" s="16"/>
      <c r="H48" s="16"/>
      <c r="I48" s="16">
        <v>35712.199999999953</v>
      </c>
      <c r="J48" s="16">
        <v>35712.199999999953</v>
      </c>
      <c r="K48" s="16">
        <v>35712.199999999953</v>
      </c>
      <c r="L48" s="15">
        <f t="shared" si="15"/>
        <v>315202.59999999998</v>
      </c>
      <c r="M48" s="15">
        <f t="shared" si="16"/>
        <v>315202.59999999998</v>
      </c>
      <c r="N48" s="15">
        <f t="shared" si="17"/>
        <v>315202.59999999998</v>
      </c>
      <c r="O48" s="16"/>
      <c r="P48" s="16"/>
      <c r="Q48" s="16"/>
      <c r="R48" s="16"/>
      <c r="S48" s="16"/>
      <c r="T48" s="16"/>
      <c r="U48" s="15">
        <f t="shared" si="18"/>
        <v>315202.59999999998</v>
      </c>
      <c r="V48" s="15">
        <f t="shared" si="19"/>
        <v>315202.59999999998</v>
      </c>
      <c r="W48" s="15">
        <f t="shared" si="20"/>
        <v>315202.59999999998</v>
      </c>
      <c r="X48" s="6"/>
      <c r="Y48" s="5" t="s">
        <v>154</v>
      </c>
      <c r="Z48" s="5" t="s">
        <v>188</v>
      </c>
      <c r="AA48" s="5" t="s">
        <v>187</v>
      </c>
    </row>
    <row r="49" spans="1:27" ht="127.5" x14ac:dyDescent="0.25">
      <c r="A49" s="5"/>
      <c r="B49" s="6">
        <v>31002</v>
      </c>
      <c r="C49" s="6" t="s">
        <v>179</v>
      </c>
      <c r="D49" s="16">
        <v>27102.6</v>
      </c>
      <c r="E49" s="16">
        <v>59100</v>
      </c>
      <c r="F49" s="16"/>
      <c r="G49" s="16"/>
      <c r="H49" s="16"/>
      <c r="I49" s="16">
        <v>2462516</v>
      </c>
      <c r="J49" s="16">
        <v>-59100</v>
      </c>
      <c r="K49" s="16">
        <v>-59100</v>
      </c>
      <c r="L49" s="15">
        <f t="shared" si="15"/>
        <v>2521616</v>
      </c>
      <c r="M49" s="15">
        <f t="shared" si="16"/>
        <v>0</v>
      </c>
      <c r="N49" s="15">
        <f t="shared" si="17"/>
        <v>0</v>
      </c>
      <c r="O49" s="16"/>
      <c r="P49" s="16"/>
      <c r="Q49" s="16"/>
      <c r="R49" s="16"/>
      <c r="S49" s="16"/>
      <c r="T49" s="16"/>
      <c r="U49" s="15">
        <f t="shared" si="18"/>
        <v>2521616</v>
      </c>
      <c r="V49" s="15">
        <f t="shared" si="19"/>
        <v>0</v>
      </c>
      <c r="W49" s="15">
        <f t="shared" si="20"/>
        <v>0</v>
      </c>
      <c r="X49" s="6"/>
      <c r="Y49" s="5" t="s">
        <v>154</v>
      </c>
      <c r="Z49" s="5" t="s">
        <v>188</v>
      </c>
      <c r="AA49" s="5"/>
    </row>
    <row r="50" spans="1:27" ht="51" x14ac:dyDescent="0.25">
      <c r="A50" s="5"/>
      <c r="B50" s="6">
        <v>31003</v>
      </c>
      <c r="C50" s="6" t="s">
        <v>180</v>
      </c>
      <c r="D50" s="16">
        <v>55846.5</v>
      </c>
      <c r="E50" s="16">
        <v>0</v>
      </c>
      <c r="F50" s="16"/>
      <c r="G50" s="16"/>
      <c r="H50" s="16"/>
      <c r="I50" s="16">
        <v>103000</v>
      </c>
      <c r="J50" s="16">
        <v>22000</v>
      </c>
      <c r="K50" s="16">
        <v>0</v>
      </c>
      <c r="L50" s="15">
        <f t="shared" si="15"/>
        <v>103000</v>
      </c>
      <c r="M50" s="15">
        <f t="shared" si="16"/>
        <v>22000</v>
      </c>
      <c r="N50" s="15">
        <f t="shared" si="17"/>
        <v>0</v>
      </c>
      <c r="O50" s="16"/>
      <c r="P50" s="16"/>
      <c r="Q50" s="16"/>
      <c r="R50" s="16"/>
      <c r="S50" s="16"/>
      <c r="T50" s="16"/>
      <c r="U50" s="15">
        <f t="shared" si="18"/>
        <v>103000</v>
      </c>
      <c r="V50" s="15">
        <f t="shared" si="19"/>
        <v>22000</v>
      </c>
      <c r="W50" s="15">
        <f t="shared" si="20"/>
        <v>0</v>
      </c>
      <c r="X50" s="6"/>
      <c r="Y50" s="5" t="s">
        <v>154</v>
      </c>
      <c r="Z50" s="5" t="s">
        <v>188</v>
      </c>
      <c r="AA50" s="5"/>
    </row>
    <row r="51" spans="1:27" ht="63.75" x14ac:dyDescent="0.25">
      <c r="A51" s="5"/>
      <c r="B51" s="6">
        <v>31004</v>
      </c>
      <c r="C51" s="6" t="s">
        <v>181</v>
      </c>
      <c r="D51" s="16">
        <v>0</v>
      </c>
      <c r="E51" s="16">
        <v>0</v>
      </c>
      <c r="F51" s="16"/>
      <c r="G51" s="16"/>
      <c r="H51" s="16"/>
      <c r="I51" s="16">
        <v>3940156.3</v>
      </c>
      <c r="J51" s="16">
        <v>990000</v>
      </c>
      <c r="K51" s="16">
        <v>2309337</v>
      </c>
      <c r="L51" s="15">
        <f t="shared" si="15"/>
        <v>3940156.3</v>
      </c>
      <c r="M51" s="15">
        <f t="shared" si="16"/>
        <v>990000</v>
      </c>
      <c r="N51" s="15">
        <f t="shared" si="17"/>
        <v>2309337</v>
      </c>
      <c r="O51" s="16"/>
      <c r="P51" s="16"/>
      <c r="Q51" s="16"/>
      <c r="R51" s="16"/>
      <c r="S51" s="16"/>
      <c r="T51" s="16"/>
      <c r="U51" s="15">
        <f t="shared" si="18"/>
        <v>3940156.3</v>
      </c>
      <c r="V51" s="15">
        <f t="shared" si="19"/>
        <v>990000</v>
      </c>
      <c r="W51" s="15">
        <f t="shared" si="20"/>
        <v>2309337</v>
      </c>
      <c r="X51" s="6"/>
      <c r="Y51" s="5" t="s">
        <v>154</v>
      </c>
      <c r="Z51" s="5" t="s">
        <v>188</v>
      </c>
      <c r="AA51" s="5"/>
    </row>
    <row r="52" spans="1:27" ht="76.5" x14ac:dyDescent="0.25">
      <c r="A52" s="5"/>
      <c r="B52" s="6">
        <v>31006</v>
      </c>
      <c r="C52" s="6" t="s">
        <v>182</v>
      </c>
      <c r="D52" s="16">
        <v>27798</v>
      </c>
      <c r="E52" s="16">
        <v>0</v>
      </c>
      <c r="F52" s="16"/>
      <c r="G52" s="16"/>
      <c r="H52" s="16"/>
      <c r="I52" s="16">
        <v>0</v>
      </c>
      <c r="J52" s="16">
        <v>0</v>
      </c>
      <c r="K52" s="16">
        <v>0</v>
      </c>
      <c r="L52" s="15">
        <f t="shared" si="15"/>
        <v>0</v>
      </c>
      <c r="M52" s="15">
        <f t="shared" si="16"/>
        <v>0</v>
      </c>
      <c r="N52" s="15">
        <f t="shared" si="17"/>
        <v>0</v>
      </c>
      <c r="O52" s="16"/>
      <c r="P52" s="16"/>
      <c r="Q52" s="16"/>
      <c r="R52" s="16"/>
      <c r="S52" s="16"/>
      <c r="T52" s="16"/>
      <c r="U52" s="15">
        <f t="shared" si="18"/>
        <v>0</v>
      </c>
      <c r="V52" s="15">
        <f t="shared" si="19"/>
        <v>0</v>
      </c>
      <c r="W52" s="15">
        <f t="shared" si="20"/>
        <v>0</v>
      </c>
      <c r="X52" s="6"/>
      <c r="Y52" s="5"/>
      <c r="Z52" s="5"/>
      <c r="AA52" s="5"/>
    </row>
    <row r="53" spans="1:27" ht="51" x14ac:dyDescent="0.25">
      <c r="A53" s="5"/>
      <c r="B53" s="6">
        <v>31008</v>
      </c>
      <c r="C53" s="6" t="s">
        <v>183</v>
      </c>
      <c r="D53" s="16">
        <v>0</v>
      </c>
      <c r="E53" s="16">
        <v>500000</v>
      </c>
      <c r="F53" s="16"/>
      <c r="G53" s="16"/>
      <c r="H53" s="16"/>
      <c r="I53" s="16">
        <v>5500000</v>
      </c>
      <c r="J53" s="16">
        <v>9500000</v>
      </c>
      <c r="K53" s="16">
        <v>5500000</v>
      </c>
      <c r="L53" s="15">
        <f t="shared" si="15"/>
        <v>6000000</v>
      </c>
      <c r="M53" s="15">
        <f t="shared" si="16"/>
        <v>10000000</v>
      </c>
      <c r="N53" s="15">
        <f t="shared" si="17"/>
        <v>6000000</v>
      </c>
      <c r="O53" s="16"/>
      <c r="P53" s="16"/>
      <c r="Q53" s="16"/>
      <c r="R53" s="16"/>
      <c r="S53" s="16"/>
      <c r="T53" s="16"/>
      <c r="U53" s="15">
        <f t="shared" si="18"/>
        <v>6000000</v>
      </c>
      <c r="V53" s="15">
        <f t="shared" si="19"/>
        <v>10000000</v>
      </c>
      <c r="W53" s="15">
        <f t="shared" si="20"/>
        <v>6000000</v>
      </c>
      <c r="X53" s="6"/>
      <c r="Y53" s="5" t="s">
        <v>154</v>
      </c>
      <c r="Z53" s="5" t="s">
        <v>188</v>
      </c>
      <c r="AA53" s="5"/>
    </row>
    <row r="54" spans="1:27" x14ac:dyDescent="0.25">
      <c r="A54" s="70"/>
      <c r="B54" s="78"/>
      <c r="C54" s="79"/>
      <c r="D54" s="17">
        <f t="shared" ref="D54:W54" si="21">SUM(D45:D53)</f>
        <v>14003327.202000003</v>
      </c>
      <c r="E54" s="17">
        <f t="shared" si="21"/>
        <v>14811492.1</v>
      </c>
      <c r="F54" s="17">
        <f t="shared" si="21"/>
        <v>0</v>
      </c>
      <c r="G54" s="17">
        <f t="shared" si="21"/>
        <v>0</v>
      </c>
      <c r="H54" s="17">
        <f t="shared" si="21"/>
        <v>0</v>
      </c>
      <c r="I54" s="17">
        <f t="shared" si="21"/>
        <v>15833774.227</v>
      </c>
      <c r="J54" s="17">
        <f t="shared" si="21"/>
        <v>15645240.551000003</v>
      </c>
      <c r="K54" s="17">
        <f t="shared" si="21"/>
        <v>13030457.404999997</v>
      </c>
      <c r="L54" s="17">
        <f t="shared" si="21"/>
        <v>30645266.327000003</v>
      </c>
      <c r="M54" s="17">
        <f t="shared" si="21"/>
        <v>30456732.651000004</v>
      </c>
      <c r="N54" s="17">
        <f t="shared" si="21"/>
        <v>27841949.504999999</v>
      </c>
      <c r="O54" s="17">
        <f t="shared" si="21"/>
        <v>0</v>
      </c>
      <c r="P54" s="17">
        <f t="shared" si="21"/>
        <v>0</v>
      </c>
      <c r="Q54" s="17">
        <f t="shared" si="21"/>
        <v>0</v>
      </c>
      <c r="R54" s="17">
        <f t="shared" si="21"/>
        <v>0</v>
      </c>
      <c r="S54" s="17">
        <f t="shared" si="21"/>
        <v>0</v>
      </c>
      <c r="T54" s="17">
        <f t="shared" si="21"/>
        <v>0</v>
      </c>
      <c r="U54" s="18">
        <f t="shared" si="21"/>
        <v>30645266.327000003</v>
      </c>
      <c r="V54" s="18">
        <f t="shared" si="21"/>
        <v>30456732.651000004</v>
      </c>
      <c r="W54" s="18">
        <f t="shared" si="21"/>
        <v>27841949.504999999</v>
      </c>
      <c r="X54" s="7" t="s">
        <v>3</v>
      </c>
      <c r="Y54" s="7" t="s">
        <v>3</v>
      </c>
      <c r="Z54" s="7" t="s">
        <v>3</v>
      </c>
      <c r="AA54" s="7" t="s">
        <v>3</v>
      </c>
    </row>
    <row r="57" spans="1:27" ht="17.25" x14ac:dyDescent="0.25">
      <c r="A57" s="1"/>
      <c r="B57" s="26" t="s">
        <v>189</v>
      </c>
      <c r="C57" s="2"/>
      <c r="D57" s="2"/>
      <c r="E57" s="2"/>
      <c r="F57" s="2"/>
      <c r="G57" s="2"/>
      <c r="H57" s="2"/>
      <c r="I57" s="2"/>
      <c r="J57" s="2"/>
      <c r="K57" s="2"/>
      <c r="L57" s="2"/>
      <c r="M57" s="2"/>
      <c r="N57" s="2"/>
      <c r="O57" s="2"/>
      <c r="P57" s="2"/>
      <c r="Q57" s="2"/>
      <c r="R57" s="2"/>
      <c r="S57" s="2"/>
      <c r="T57" s="2"/>
      <c r="U57" s="2"/>
      <c r="V57" s="2"/>
    </row>
    <row r="58" spans="1:27" ht="17.25" x14ac:dyDescent="0.25">
      <c r="A58" s="2"/>
      <c r="B58" s="2"/>
      <c r="C58" s="2"/>
      <c r="D58" s="2"/>
      <c r="E58" s="2"/>
      <c r="F58" s="2"/>
      <c r="G58" s="2"/>
      <c r="H58" s="2"/>
      <c r="I58" s="2"/>
      <c r="J58" s="2"/>
      <c r="K58" s="2"/>
      <c r="L58" s="2"/>
      <c r="M58" s="2"/>
      <c r="N58" s="2"/>
      <c r="O58" s="2"/>
      <c r="P58" s="2"/>
      <c r="Q58" s="2"/>
      <c r="R58" s="2"/>
      <c r="S58" s="2"/>
      <c r="T58" s="2"/>
      <c r="U58" s="2"/>
      <c r="V58" s="2"/>
    </row>
    <row r="59" spans="1:27" ht="17.25" x14ac:dyDescent="0.25">
      <c r="A59" s="2"/>
      <c r="B59" s="2"/>
      <c r="C59" s="2"/>
      <c r="D59" s="2"/>
      <c r="E59" s="2"/>
      <c r="F59" s="2"/>
      <c r="G59" s="2"/>
      <c r="H59" s="2"/>
      <c r="I59" s="2"/>
      <c r="J59" s="2"/>
      <c r="K59" s="2"/>
      <c r="L59" s="2"/>
      <c r="M59" s="2"/>
      <c r="N59" s="2"/>
      <c r="O59" s="2"/>
      <c r="P59" s="2"/>
      <c r="Q59" s="2"/>
      <c r="R59" s="2"/>
      <c r="S59" s="2"/>
      <c r="T59" s="2"/>
      <c r="U59" s="2"/>
      <c r="V59" s="2"/>
    </row>
    <row r="60" spans="1:27" ht="34.5" customHeight="1" x14ac:dyDescent="0.25">
      <c r="A60" s="73"/>
      <c r="B60" s="80" t="s">
        <v>19</v>
      </c>
      <c r="C60" s="80"/>
      <c r="D60" s="80" t="s">
        <v>2</v>
      </c>
      <c r="E60" s="80"/>
      <c r="F60" s="80" t="s">
        <v>13</v>
      </c>
      <c r="G60" s="80"/>
      <c r="H60" s="80"/>
      <c r="I60" s="80" t="s">
        <v>14</v>
      </c>
      <c r="J60" s="80"/>
      <c r="K60" s="80"/>
      <c r="L60" s="81" t="s">
        <v>15</v>
      </c>
      <c r="M60" s="81"/>
      <c r="N60" s="81"/>
      <c r="O60" s="80" t="s">
        <v>16</v>
      </c>
      <c r="P60" s="80"/>
      <c r="Q60" s="80"/>
      <c r="R60" s="82" t="s">
        <v>18</v>
      </c>
      <c r="S60" s="83"/>
      <c r="T60" s="84"/>
      <c r="U60" s="85" t="s">
        <v>24</v>
      </c>
      <c r="V60" s="85"/>
      <c r="W60" s="85"/>
      <c r="X60" s="80" t="s">
        <v>5</v>
      </c>
      <c r="Y60" s="80" t="s">
        <v>4</v>
      </c>
      <c r="Z60" s="80" t="s">
        <v>27</v>
      </c>
      <c r="AA60" s="80" t="s">
        <v>28</v>
      </c>
    </row>
    <row r="61" spans="1:27" ht="25.5" x14ac:dyDescent="0.25">
      <c r="A61" s="73" t="s">
        <v>9</v>
      </c>
      <c r="B61" s="72" t="s">
        <v>20</v>
      </c>
      <c r="C61" s="73" t="s">
        <v>21</v>
      </c>
      <c r="D61" s="72" t="s">
        <v>12</v>
      </c>
      <c r="E61" s="72" t="s">
        <v>31</v>
      </c>
      <c r="F61" s="72" t="s">
        <v>0</v>
      </c>
      <c r="G61" s="72" t="s">
        <v>10</v>
      </c>
      <c r="H61" s="72" t="s">
        <v>11</v>
      </c>
      <c r="I61" s="72" t="s">
        <v>0</v>
      </c>
      <c r="J61" s="72" t="s">
        <v>10</v>
      </c>
      <c r="K61" s="72" t="s">
        <v>11</v>
      </c>
      <c r="L61" s="72" t="s">
        <v>0</v>
      </c>
      <c r="M61" s="72" t="s">
        <v>10</v>
      </c>
      <c r="N61" s="72" t="s">
        <v>11</v>
      </c>
      <c r="O61" s="72" t="s">
        <v>0</v>
      </c>
      <c r="P61" s="72" t="s">
        <v>10</v>
      </c>
      <c r="Q61" s="72" t="s">
        <v>11</v>
      </c>
      <c r="R61" s="72" t="s">
        <v>0</v>
      </c>
      <c r="S61" s="72" t="s">
        <v>10</v>
      </c>
      <c r="T61" s="72" t="s">
        <v>11</v>
      </c>
      <c r="U61" s="74" t="s">
        <v>0</v>
      </c>
      <c r="V61" s="74" t="s">
        <v>10</v>
      </c>
      <c r="W61" s="74" t="s">
        <v>11</v>
      </c>
      <c r="X61" s="80"/>
      <c r="Y61" s="80"/>
      <c r="Z61" s="80"/>
      <c r="AA61" s="80"/>
    </row>
    <row r="62" spans="1:27" ht="51" x14ac:dyDescent="0.25">
      <c r="A62" s="5">
        <v>1</v>
      </c>
      <c r="B62" s="5">
        <v>11001</v>
      </c>
      <c r="C62" s="5" t="s">
        <v>190</v>
      </c>
      <c r="D62" s="15">
        <v>374886.3</v>
      </c>
      <c r="E62" s="15">
        <v>378578.4</v>
      </c>
      <c r="F62" s="15"/>
      <c r="G62" s="15"/>
      <c r="H62" s="15"/>
      <c r="I62" s="15">
        <v>213.09999999997672</v>
      </c>
      <c r="J62" s="15">
        <v>213.09999999997672</v>
      </c>
      <c r="K62" s="15">
        <v>213.09999999997672</v>
      </c>
      <c r="L62" s="15">
        <f>+E62+F62+I62</f>
        <v>378791.5</v>
      </c>
      <c r="M62" s="15">
        <f>+E62+G62+J62</f>
        <v>378791.5</v>
      </c>
      <c r="N62" s="15">
        <f>+E62+H62+K62</f>
        <v>378791.5</v>
      </c>
      <c r="O62" s="15"/>
      <c r="P62" s="15"/>
      <c r="Q62" s="15"/>
      <c r="R62" s="15"/>
      <c r="S62" s="15"/>
      <c r="T62" s="15"/>
      <c r="U62" s="15">
        <f>+L62+O62++R62</f>
        <v>378791.5</v>
      </c>
      <c r="V62" s="15">
        <f>+M62+P62+S62</f>
        <v>378791.5</v>
      </c>
      <c r="W62" s="15">
        <f>+N62+Q62+T62</f>
        <v>378791.5</v>
      </c>
      <c r="X62" s="5"/>
      <c r="Y62" s="5" t="s">
        <v>154</v>
      </c>
      <c r="Z62" s="5" t="s">
        <v>155</v>
      </c>
      <c r="AA62" s="5"/>
    </row>
    <row r="63" spans="1:27" ht="25.5" x14ac:dyDescent="0.25">
      <c r="A63" s="5">
        <v>2</v>
      </c>
      <c r="B63" s="6">
        <v>11002</v>
      </c>
      <c r="C63" s="6" t="s">
        <v>191</v>
      </c>
      <c r="D63" s="16">
        <v>260769.8</v>
      </c>
      <c r="E63" s="16">
        <v>250339</v>
      </c>
      <c r="F63" s="16"/>
      <c r="G63" s="16"/>
      <c r="H63" s="16"/>
      <c r="I63" s="16">
        <v>0</v>
      </c>
      <c r="J63" s="16">
        <v>0</v>
      </c>
      <c r="K63" s="16">
        <v>0</v>
      </c>
      <c r="L63" s="15">
        <f t="shared" ref="L63:L64" si="22">+E63+F63+I63</f>
        <v>250339</v>
      </c>
      <c r="M63" s="15">
        <f t="shared" ref="M63:M64" si="23">+E63+G63+J63</f>
        <v>250339</v>
      </c>
      <c r="N63" s="15">
        <f t="shared" ref="N63:N64" si="24">+E63+H63+K63</f>
        <v>250339</v>
      </c>
      <c r="O63" s="16"/>
      <c r="P63" s="16"/>
      <c r="Q63" s="16"/>
      <c r="R63" s="16"/>
      <c r="S63" s="16"/>
      <c r="T63" s="16"/>
      <c r="U63" s="15">
        <f t="shared" ref="U63:U64" si="25">+L63+O63++R63</f>
        <v>250339</v>
      </c>
      <c r="V63" s="15">
        <f t="shared" ref="V63:V64" si="26">+M63+P63+S63</f>
        <v>250339</v>
      </c>
      <c r="W63" s="15">
        <f t="shared" ref="W63:W64" si="27">+N63+Q63+T63</f>
        <v>250339</v>
      </c>
      <c r="X63" s="6">
        <v>2008</v>
      </c>
      <c r="Y63" s="5" t="s">
        <v>154</v>
      </c>
      <c r="Z63" s="5" t="s">
        <v>155</v>
      </c>
      <c r="AA63" s="5"/>
    </row>
    <row r="64" spans="1:27" ht="127.5" x14ac:dyDescent="0.25">
      <c r="A64" s="5">
        <v>3</v>
      </c>
      <c r="B64" s="6">
        <v>11003</v>
      </c>
      <c r="C64" s="6" t="s">
        <v>192</v>
      </c>
      <c r="D64" s="16">
        <v>599474</v>
      </c>
      <c r="E64" s="16">
        <v>623495.4</v>
      </c>
      <c r="F64" s="16"/>
      <c r="G64" s="16"/>
      <c r="H64" s="16"/>
      <c r="I64" s="16">
        <v>106823</v>
      </c>
      <c r="J64" s="16">
        <v>165542.30000000005</v>
      </c>
      <c r="K64" s="16">
        <v>163817.90000000002</v>
      </c>
      <c r="L64" s="15">
        <f t="shared" si="22"/>
        <v>730318.4</v>
      </c>
      <c r="M64" s="15">
        <f t="shared" si="23"/>
        <v>789037.70000000007</v>
      </c>
      <c r="N64" s="15">
        <f t="shared" si="24"/>
        <v>787313.3</v>
      </c>
      <c r="O64" s="16"/>
      <c r="P64" s="16"/>
      <c r="Q64" s="16"/>
      <c r="R64" s="16"/>
      <c r="S64" s="16"/>
      <c r="T64" s="16"/>
      <c r="U64" s="15">
        <f t="shared" si="25"/>
        <v>730318.4</v>
      </c>
      <c r="V64" s="15">
        <f t="shared" si="26"/>
        <v>789037.70000000007</v>
      </c>
      <c r="W64" s="15">
        <f t="shared" si="27"/>
        <v>787313.3</v>
      </c>
      <c r="X64" s="6"/>
      <c r="Y64" s="6" t="s">
        <v>154</v>
      </c>
      <c r="Z64" s="5" t="s">
        <v>155</v>
      </c>
      <c r="AA64" s="6" t="s">
        <v>193</v>
      </c>
    </row>
    <row r="65" spans="1:27" x14ac:dyDescent="0.25">
      <c r="A65" s="73"/>
      <c r="B65" s="78"/>
      <c r="C65" s="79"/>
      <c r="D65" s="17">
        <f t="shared" ref="D65:W65" si="28">SUM(D62:D64)</f>
        <v>1235130.1000000001</v>
      </c>
      <c r="E65" s="17">
        <f t="shared" si="28"/>
        <v>1252412.8</v>
      </c>
      <c r="F65" s="17">
        <f t="shared" si="28"/>
        <v>0</v>
      </c>
      <c r="G65" s="17">
        <f t="shared" si="28"/>
        <v>0</v>
      </c>
      <c r="H65" s="17">
        <f t="shared" si="28"/>
        <v>0</v>
      </c>
      <c r="I65" s="17">
        <f t="shared" si="28"/>
        <v>107036.09999999998</v>
      </c>
      <c r="J65" s="17">
        <f t="shared" si="28"/>
        <v>165755.40000000002</v>
      </c>
      <c r="K65" s="17">
        <f t="shared" si="28"/>
        <v>164031</v>
      </c>
      <c r="L65" s="17">
        <f t="shared" si="28"/>
        <v>1359448.9</v>
      </c>
      <c r="M65" s="17">
        <f t="shared" si="28"/>
        <v>1418168.2000000002</v>
      </c>
      <c r="N65" s="17">
        <f t="shared" si="28"/>
        <v>1416443.8</v>
      </c>
      <c r="O65" s="17">
        <f t="shared" si="28"/>
        <v>0</v>
      </c>
      <c r="P65" s="17">
        <f t="shared" si="28"/>
        <v>0</v>
      </c>
      <c r="Q65" s="17">
        <f t="shared" si="28"/>
        <v>0</v>
      </c>
      <c r="R65" s="17">
        <f t="shared" si="28"/>
        <v>0</v>
      </c>
      <c r="S65" s="17">
        <f t="shared" si="28"/>
        <v>0</v>
      </c>
      <c r="T65" s="17">
        <f t="shared" si="28"/>
        <v>0</v>
      </c>
      <c r="U65" s="18">
        <f t="shared" si="28"/>
        <v>1359448.9</v>
      </c>
      <c r="V65" s="18">
        <f t="shared" si="28"/>
        <v>1418168.2000000002</v>
      </c>
      <c r="W65" s="18">
        <f t="shared" si="28"/>
        <v>1416443.8</v>
      </c>
      <c r="X65" s="7" t="s">
        <v>3</v>
      </c>
      <c r="Y65" s="7" t="s">
        <v>3</v>
      </c>
      <c r="Z65" s="7" t="s">
        <v>3</v>
      </c>
      <c r="AA65" s="7" t="s">
        <v>3</v>
      </c>
    </row>
    <row r="68" spans="1:27" ht="17.25" x14ac:dyDescent="0.25">
      <c r="A68" s="1"/>
      <c r="B68" s="26" t="s">
        <v>194</v>
      </c>
      <c r="C68" s="2"/>
      <c r="D68" s="2"/>
      <c r="E68" s="2"/>
      <c r="F68" s="2"/>
      <c r="G68" s="2"/>
      <c r="H68" s="2"/>
      <c r="I68" s="2"/>
      <c r="J68" s="2"/>
      <c r="K68" s="2"/>
      <c r="L68" s="2"/>
      <c r="M68" s="2"/>
      <c r="N68" s="2"/>
      <c r="O68" s="2"/>
      <c r="P68" s="2"/>
      <c r="Q68" s="2"/>
      <c r="R68" s="2"/>
      <c r="S68" s="2"/>
      <c r="T68" s="2"/>
      <c r="U68" s="2"/>
      <c r="V68" s="2"/>
    </row>
    <row r="69" spans="1:27" ht="17.25" x14ac:dyDescent="0.25">
      <c r="A69" s="2"/>
      <c r="B69" s="2"/>
      <c r="C69" s="2"/>
      <c r="D69" s="2"/>
      <c r="E69" s="2"/>
      <c r="F69" s="2"/>
      <c r="G69" s="2"/>
      <c r="H69" s="2"/>
      <c r="I69" s="2"/>
      <c r="J69" s="2"/>
      <c r="K69" s="2"/>
      <c r="L69" s="2"/>
      <c r="M69" s="2"/>
      <c r="N69" s="2"/>
      <c r="O69" s="2"/>
      <c r="P69" s="2"/>
      <c r="Q69" s="2"/>
      <c r="R69" s="2"/>
      <c r="S69" s="2"/>
      <c r="T69" s="2"/>
      <c r="U69" s="2"/>
      <c r="V69" s="2"/>
    </row>
    <row r="70" spans="1:27" ht="17.25" x14ac:dyDescent="0.25">
      <c r="A70" s="2"/>
      <c r="B70" s="2"/>
      <c r="C70" s="2"/>
      <c r="D70" s="2"/>
      <c r="E70" s="2"/>
      <c r="F70" s="2"/>
      <c r="G70" s="2"/>
      <c r="H70" s="2"/>
      <c r="I70" s="2"/>
      <c r="J70" s="2"/>
      <c r="K70" s="2"/>
      <c r="L70" s="2"/>
      <c r="M70" s="2"/>
      <c r="N70" s="2"/>
      <c r="O70" s="2"/>
      <c r="P70" s="2"/>
      <c r="Q70" s="2"/>
      <c r="R70" s="2"/>
      <c r="S70" s="2"/>
      <c r="T70" s="2"/>
      <c r="U70" s="2"/>
      <c r="V70" s="2"/>
    </row>
    <row r="71" spans="1:27" ht="34.5" customHeight="1" x14ac:dyDescent="0.25">
      <c r="A71" s="73"/>
      <c r="B71" s="80" t="s">
        <v>19</v>
      </c>
      <c r="C71" s="80"/>
      <c r="D71" s="80" t="s">
        <v>2</v>
      </c>
      <c r="E71" s="80"/>
      <c r="F71" s="80" t="s">
        <v>13</v>
      </c>
      <c r="G71" s="80"/>
      <c r="H71" s="80"/>
      <c r="I71" s="80" t="s">
        <v>14</v>
      </c>
      <c r="J71" s="80"/>
      <c r="K71" s="80"/>
      <c r="L71" s="81" t="s">
        <v>15</v>
      </c>
      <c r="M71" s="81"/>
      <c r="N71" s="81"/>
      <c r="O71" s="80" t="s">
        <v>16</v>
      </c>
      <c r="P71" s="80"/>
      <c r="Q71" s="80"/>
      <c r="R71" s="82" t="s">
        <v>18</v>
      </c>
      <c r="S71" s="83"/>
      <c r="T71" s="84"/>
      <c r="U71" s="85" t="s">
        <v>24</v>
      </c>
      <c r="V71" s="85"/>
      <c r="W71" s="85"/>
      <c r="X71" s="80" t="s">
        <v>5</v>
      </c>
      <c r="Y71" s="80" t="s">
        <v>4</v>
      </c>
      <c r="Z71" s="80" t="s">
        <v>27</v>
      </c>
      <c r="AA71" s="80" t="s">
        <v>28</v>
      </c>
    </row>
    <row r="72" spans="1:27" ht="25.5" x14ac:dyDescent="0.25">
      <c r="A72" s="73" t="s">
        <v>9</v>
      </c>
      <c r="B72" s="72" t="s">
        <v>20</v>
      </c>
      <c r="C72" s="73" t="s">
        <v>21</v>
      </c>
      <c r="D72" s="72" t="s">
        <v>12</v>
      </c>
      <c r="E72" s="72" t="s">
        <v>31</v>
      </c>
      <c r="F72" s="72" t="s">
        <v>0</v>
      </c>
      <c r="G72" s="72" t="s">
        <v>10</v>
      </c>
      <c r="H72" s="72" t="s">
        <v>11</v>
      </c>
      <c r="I72" s="72" t="s">
        <v>0</v>
      </c>
      <c r="J72" s="72" t="s">
        <v>10</v>
      </c>
      <c r="K72" s="72" t="s">
        <v>11</v>
      </c>
      <c r="L72" s="72" t="s">
        <v>0</v>
      </c>
      <c r="M72" s="72" t="s">
        <v>10</v>
      </c>
      <c r="N72" s="72" t="s">
        <v>11</v>
      </c>
      <c r="O72" s="72" t="s">
        <v>0</v>
      </c>
      <c r="P72" s="72" t="s">
        <v>10</v>
      </c>
      <c r="Q72" s="72" t="s">
        <v>11</v>
      </c>
      <c r="R72" s="72" t="s">
        <v>0</v>
      </c>
      <c r="S72" s="72" t="s">
        <v>10</v>
      </c>
      <c r="T72" s="72" t="s">
        <v>11</v>
      </c>
      <c r="U72" s="74" t="s">
        <v>0</v>
      </c>
      <c r="V72" s="74" t="s">
        <v>10</v>
      </c>
      <c r="W72" s="74" t="s">
        <v>11</v>
      </c>
      <c r="X72" s="80"/>
      <c r="Y72" s="80"/>
      <c r="Z72" s="80"/>
      <c r="AA72" s="80"/>
    </row>
    <row r="73" spans="1:27" ht="38.25" x14ac:dyDescent="0.25">
      <c r="A73" s="5">
        <v>1</v>
      </c>
      <c r="B73" s="5">
        <v>11001</v>
      </c>
      <c r="C73" s="5" t="s">
        <v>195</v>
      </c>
      <c r="D73" s="15">
        <v>187122</v>
      </c>
      <c r="E73" s="15">
        <v>187752</v>
      </c>
      <c r="F73" s="15"/>
      <c r="G73" s="15"/>
      <c r="H73" s="15"/>
      <c r="I73" s="15"/>
      <c r="J73" s="15"/>
      <c r="K73" s="15"/>
      <c r="L73" s="15">
        <f>+E73+F73+I73</f>
        <v>187752</v>
      </c>
      <c r="M73" s="15">
        <f>+E73+G73+J73</f>
        <v>187752</v>
      </c>
      <c r="N73" s="15">
        <f>+E73+H73+K73</f>
        <v>187752</v>
      </c>
      <c r="O73" s="15"/>
      <c r="P73" s="15"/>
      <c r="Q73" s="15"/>
      <c r="R73" s="15"/>
      <c r="S73" s="15"/>
      <c r="T73" s="15"/>
      <c r="U73" s="15">
        <f>+L73+O73++R73</f>
        <v>187752</v>
      </c>
      <c r="V73" s="15">
        <f>+M73+P73+S73</f>
        <v>187752</v>
      </c>
      <c r="W73" s="15">
        <f>+N73+Q73+T73</f>
        <v>187752</v>
      </c>
      <c r="X73" s="5"/>
      <c r="Y73" s="5" t="s">
        <v>154</v>
      </c>
      <c r="Z73" s="5" t="s">
        <v>155</v>
      </c>
      <c r="AA73" s="5"/>
    </row>
    <row r="74" spans="1:27" ht="204" x14ac:dyDescent="0.25">
      <c r="A74" s="5">
        <v>2</v>
      </c>
      <c r="B74" s="6">
        <v>11002</v>
      </c>
      <c r="C74" s="6" t="s">
        <v>196</v>
      </c>
      <c r="D74" s="16">
        <v>249453.7</v>
      </c>
      <c r="E74" s="16">
        <v>239475.6</v>
      </c>
      <c r="F74" s="16"/>
      <c r="G74" s="16"/>
      <c r="H74" s="16"/>
      <c r="I74" s="16">
        <v>0</v>
      </c>
      <c r="J74" s="16">
        <v>0</v>
      </c>
      <c r="K74" s="16">
        <v>0</v>
      </c>
      <c r="L74" s="15">
        <f t="shared" ref="L74" si="29">+E74+F74+I74</f>
        <v>239475.6</v>
      </c>
      <c r="M74" s="15">
        <f t="shared" ref="M74" si="30">+E74+G74+J74</f>
        <v>239475.6</v>
      </c>
      <c r="N74" s="15">
        <f t="shared" ref="N74" si="31">+E74+H74+K74</f>
        <v>239475.6</v>
      </c>
      <c r="O74" s="16"/>
      <c r="P74" s="16"/>
      <c r="Q74" s="16"/>
      <c r="R74" s="16"/>
      <c r="S74" s="16"/>
      <c r="T74" s="16"/>
      <c r="U74" s="15">
        <f t="shared" ref="U74" si="32">+L74+O74++R74</f>
        <v>239475.6</v>
      </c>
      <c r="V74" s="15">
        <f t="shared" ref="V74" si="33">+M74+P74+S74</f>
        <v>239475.6</v>
      </c>
      <c r="W74" s="15">
        <f t="shared" ref="W74" si="34">+N74+Q74+T74</f>
        <v>239475.6</v>
      </c>
      <c r="X74" s="6">
        <v>2008</v>
      </c>
      <c r="Y74" s="5" t="s">
        <v>154</v>
      </c>
      <c r="Z74" s="5" t="s">
        <v>155</v>
      </c>
      <c r="AA74" s="5"/>
    </row>
    <row r="75" spans="1:27" x14ac:dyDescent="0.25">
      <c r="A75" s="73"/>
      <c r="B75" s="78"/>
      <c r="C75" s="79"/>
      <c r="D75" s="17">
        <f t="shared" ref="D75:W75" si="35">SUM(D73:D74)</f>
        <v>436575.7</v>
      </c>
      <c r="E75" s="17">
        <f t="shared" si="35"/>
        <v>427227.6</v>
      </c>
      <c r="F75" s="17">
        <f t="shared" si="35"/>
        <v>0</v>
      </c>
      <c r="G75" s="17">
        <f t="shared" si="35"/>
        <v>0</v>
      </c>
      <c r="H75" s="17">
        <f t="shared" si="35"/>
        <v>0</v>
      </c>
      <c r="I75" s="17">
        <f t="shared" si="35"/>
        <v>0</v>
      </c>
      <c r="J75" s="17">
        <f t="shared" si="35"/>
        <v>0</v>
      </c>
      <c r="K75" s="17">
        <f t="shared" si="35"/>
        <v>0</v>
      </c>
      <c r="L75" s="17">
        <f t="shared" si="35"/>
        <v>427227.6</v>
      </c>
      <c r="M75" s="17">
        <f t="shared" si="35"/>
        <v>427227.6</v>
      </c>
      <c r="N75" s="17">
        <f t="shared" si="35"/>
        <v>427227.6</v>
      </c>
      <c r="O75" s="17">
        <f t="shared" si="35"/>
        <v>0</v>
      </c>
      <c r="P75" s="17">
        <f t="shared" si="35"/>
        <v>0</v>
      </c>
      <c r="Q75" s="17">
        <f t="shared" si="35"/>
        <v>0</v>
      </c>
      <c r="R75" s="17">
        <f t="shared" si="35"/>
        <v>0</v>
      </c>
      <c r="S75" s="17">
        <f t="shared" si="35"/>
        <v>0</v>
      </c>
      <c r="T75" s="17">
        <f t="shared" si="35"/>
        <v>0</v>
      </c>
      <c r="U75" s="18">
        <f t="shared" si="35"/>
        <v>427227.6</v>
      </c>
      <c r="V75" s="18">
        <f t="shared" si="35"/>
        <v>427227.6</v>
      </c>
      <c r="W75" s="18">
        <f t="shared" si="35"/>
        <v>427227.6</v>
      </c>
      <c r="X75" s="7" t="s">
        <v>3</v>
      </c>
      <c r="Y75" s="7" t="s">
        <v>3</v>
      </c>
      <c r="Z75" s="7" t="s">
        <v>3</v>
      </c>
      <c r="AA75" s="7" t="s">
        <v>3</v>
      </c>
    </row>
  </sheetData>
  <mergeCells count="78">
    <mergeCell ref="Z43:Z44"/>
    <mergeCell ref="AA43:AA44"/>
    <mergeCell ref="B54:C54"/>
    <mergeCell ref="O43:Q43"/>
    <mergeCell ref="R43:T43"/>
    <mergeCell ref="U43:W43"/>
    <mergeCell ref="X43:X44"/>
    <mergeCell ref="Y43:Y44"/>
    <mergeCell ref="B43:C43"/>
    <mergeCell ref="D43:E43"/>
    <mergeCell ref="F43:H43"/>
    <mergeCell ref="I43:K43"/>
    <mergeCell ref="L43:N43"/>
    <mergeCell ref="AA6:AA7"/>
    <mergeCell ref="Z6:Z7"/>
    <mergeCell ref="B6:C6"/>
    <mergeCell ref="L6:N6"/>
    <mergeCell ref="R6:T6"/>
    <mergeCell ref="B9:C9"/>
    <mergeCell ref="X6:X7"/>
    <mergeCell ref="Y6:Y7"/>
    <mergeCell ref="D6:E6"/>
    <mergeCell ref="F6:H6"/>
    <mergeCell ref="I6:K6"/>
    <mergeCell ref="O6:Q6"/>
    <mergeCell ref="U6:W6"/>
    <mergeCell ref="B18:C18"/>
    <mergeCell ref="D18:E18"/>
    <mergeCell ref="F18:H18"/>
    <mergeCell ref="I18:K18"/>
    <mergeCell ref="L18:N18"/>
    <mergeCell ref="O18:Q18"/>
    <mergeCell ref="R18:T18"/>
    <mergeCell ref="U18:W18"/>
    <mergeCell ref="X18:X19"/>
    <mergeCell ref="Y18:Y19"/>
    <mergeCell ref="B36:C36"/>
    <mergeCell ref="Z18:Z19"/>
    <mergeCell ref="AA18:AA19"/>
    <mergeCell ref="B24:C24"/>
    <mergeCell ref="B30:C30"/>
    <mergeCell ref="D30:E30"/>
    <mergeCell ref="F30:H30"/>
    <mergeCell ref="I30:K30"/>
    <mergeCell ref="L30:N30"/>
    <mergeCell ref="O30:Q30"/>
    <mergeCell ref="R30:T30"/>
    <mergeCell ref="U30:W30"/>
    <mergeCell ref="X30:X31"/>
    <mergeCell ref="Y30:Y31"/>
    <mergeCell ref="Z30:Z31"/>
    <mergeCell ref="AA30:AA31"/>
    <mergeCell ref="B60:C60"/>
    <mergeCell ref="D60:E60"/>
    <mergeCell ref="F60:H60"/>
    <mergeCell ref="I60:K60"/>
    <mergeCell ref="L60:N60"/>
    <mergeCell ref="O60:Q60"/>
    <mergeCell ref="R60:T60"/>
    <mergeCell ref="U60:W60"/>
    <mergeCell ref="X60:X61"/>
    <mergeCell ref="Y60:Y61"/>
    <mergeCell ref="B75:C75"/>
    <mergeCell ref="Z60:Z61"/>
    <mergeCell ref="AA60:AA61"/>
    <mergeCell ref="B65:C65"/>
    <mergeCell ref="B71:C71"/>
    <mergeCell ref="D71:E71"/>
    <mergeCell ref="F71:H71"/>
    <mergeCell ref="I71:K71"/>
    <mergeCell ref="L71:N71"/>
    <mergeCell ref="O71:Q71"/>
    <mergeCell ref="R71:T71"/>
    <mergeCell ref="U71:W71"/>
    <mergeCell ref="X71:X72"/>
    <mergeCell ref="Y71:Y72"/>
    <mergeCell ref="Z71:Z72"/>
    <mergeCell ref="AA71:AA72"/>
  </mergeCells>
  <pageMargins left="0.7" right="0.7" top="0.75" bottom="0.75" header="0.3" footer="0.3"/>
  <pageSetup paperSize="9" orientation="portrait" verticalDpi="1200"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499984740745262"/>
  </sheetPr>
  <dimension ref="A1:P14"/>
  <sheetViews>
    <sheetView workbookViewId="0">
      <selection activeCell="A35" sqref="A35"/>
    </sheetView>
  </sheetViews>
  <sheetFormatPr defaultRowHeight="15" x14ac:dyDescent="0.25"/>
  <cols>
    <col min="1" max="1" width="147.28515625" style="23" customWidth="1"/>
  </cols>
  <sheetData>
    <row r="1" spans="1:16" ht="33" customHeight="1" x14ac:dyDescent="0.25">
      <c r="A1" s="19" t="s">
        <v>1</v>
      </c>
      <c r="B1" s="13"/>
      <c r="C1" s="13"/>
      <c r="D1" s="13"/>
      <c r="E1" s="13"/>
      <c r="F1" s="13"/>
      <c r="G1" s="13"/>
      <c r="H1" s="13"/>
      <c r="I1" s="13"/>
      <c r="J1" s="13"/>
      <c r="K1" s="13"/>
      <c r="L1" s="13"/>
      <c r="M1" s="13"/>
      <c r="N1" s="13"/>
      <c r="O1" s="13"/>
      <c r="P1" s="13"/>
    </row>
    <row r="2" spans="1:16" ht="50.25" customHeight="1" x14ac:dyDescent="0.25">
      <c r="A2" s="19" t="s">
        <v>8</v>
      </c>
      <c r="B2" s="13"/>
      <c r="C2" s="13"/>
      <c r="D2" s="13"/>
      <c r="E2" s="13"/>
      <c r="F2" s="13"/>
      <c r="G2" s="13"/>
      <c r="H2" s="13"/>
      <c r="I2" s="13"/>
      <c r="J2" s="13"/>
      <c r="K2" s="13"/>
      <c r="L2" s="13"/>
      <c r="M2" s="13"/>
      <c r="N2" s="13"/>
      <c r="O2" s="13"/>
      <c r="P2" s="13"/>
    </row>
    <row r="3" spans="1:16" ht="16.5" x14ac:dyDescent="0.25">
      <c r="A3" s="20"/>
      <c r="B3" s="11"/>
      <c r="C3" s="11"/>
      <c r="D3" s="11"/>
      <c r="E3" s="11"/>
      <c r="F3" s="11"/>
      <c r="G3" s="11"/>
      <c r="H3" s="11"/>
      <c r="I3" s="11"/>
      <c r="J3" s="11"/>
      <c r="K3" s="11"/>
      <c r="L3" s="11"/>
      <c r="M3" s="11"/>
      <c r="N3" s="11"/>
      <c r="O3" s="11"/>
      <c r="P3" s="11"/>
    </row>
    <row r="4" spans="1:16" ht="16.5" x14ac:dyDescent="0.25">
      <c r="A4" s="14"/>
      <c r="B4" s="12"/>
      <c r="C4" s="12"/>
      <c r="D4" s="12"/>
      <c r="E4" s="12"/>
      <c r="F4" s="12"/>
      <c r="G4" s="12"/>
      <c r="H4" s="12"/>
      <c r="I4" s="12"/>
      <c r="J4" s="12"/>
      <c r="K4" s="12"/>
      <c r="L4" s="12"/>
      <c r="M4" s="12"/>
      <c r="N4" s="12"/>
      <c r="O4" s="12"/>
      <c r="P4" s="12"/>
    </row>
    <row r="5" spans="1:16" ht="33" x14ac:dyDescent="0.25">
      <c r="A5" s="14" t="s">
        <v>22</v>
      </c>
      <c r="B5" s="12"/>
      <c r="C5" s="12"/>
      <c r="D5" s="12"/>
      <c r="E5" s="12"/>
      <c r="F5" s="12"/>
      <c r="G5" s="12"/>
      <c r="H5" s="12"/>
      <c r="I5" s="12"/>
      <c r="J5" s="12"/>
      <c r="K5" s="12"/>
      <c r="L5" s="12"/>
      <c r="M5" s="12"/>
      <c r="N5" s="12"/>
      <c r="O5" s="12"/>
      <c r="P5" s="12"/>
    </row>
    <row r="6" spans="1:16" ht="33" x14ac:dyDescent="0.25">
      <c r="A6" s="22" t="s">
        <v>23</v>
      </c>
    </row>
    <row r="7" spans="1:16" ht="33" x14ac:dyDescent="0.25">
      <c r="A7" s="22" t="s">
        <v>32</v>
      </c>
      <c r="B7" s="10"/>
      <c r="C7" s="10"/>
      <c r="D7" s="10"/>
      <c r="E7" s="10"/>
      <c r="F7" s="10"/>
      <c r="G7" s="10"/>
      <c r="H7" s="10"/>
      <c r="I7" s="10"/>
      <c r="J7" s="10"/>
      <c r="K7" s="10"/>
      <c r="L7" s="10"/>
      <c r="M7" s="10"/>
      <c r="N7" s="10"/>
      <c r="O7" s="10"/>
      <c r="P7" s="10"/>
    </row>
    <row r="8" spans="1:16" ht="33" x14ac:dyDescent="0.25">
      <c r="A8" s="22" t="s">
        <v>25</v>
      </c>
      <c r="B8" s="10"/>
      <c r="C8" s="10"/>
      <c r="D8" s="10"/>
      <c r="E8" s="10"/>
      <c r="F8" s="10"/>
      <c r="G8" s="10"/>
      <c r="H8" s="10"/>
      <c r="I8" s="10"/>
      <c r="J8" s="10"/>
      <c r="K8" s="10"/>
      <c r="L8" s="10"/>
      <c r="M8" s="10"/>
      <c r="N8" s="10"/>
      <c r="O8" s="10"/>
      <c r="P8" s="10"/>
    </row>
    <row r="9" spans="1:16" ht="33" x14ac:dyDescent="0.25">
      <c r="A9" s="22" t="s">
        <v>17</v>
      </c>
      <c r="B9" s="10"/>
      <c r="C9" s="10"/>
      <c r="D9" s="10"/>
      <c r="E9" s="10"/>
      <c r="F9" s="10"/>
      <c r="G9" s="10"/>
      <c r="H9" s="10"/>
      <c r="I9" s="10"/>
      <c r="J9" s="10"/>
      <c r="K9" s="10"/>
      <c r="L9" s="10"/>
      <c r="M9" s="10"/>
      <c r="N9" s="10"/>
      <c r="O9" s="10"/>
      <c r="P9" s="10"/>
    </row>
    <row r="10" spans="1:16" ht="33" x14ac:dyDescent="0.25">
      <c r="A10" s="22" t="s">
        <v>33</v>
      </c>
      <c r="B10" s="10"/>
      <c r="C10" s="10"/>
      <c r="D10" s="10"/>
      <c r="E10" s="10"/>
      <c r="F10" s="10"/>
      <c r="G10" s="10"/>
      <c r="H10" s="10"/>
      <c r="I10" s="10"/>
      <c r="J10" s="10"/>
      <c r="K10" s="10"/>
      <c r="L10" s="10"/>
      <c r="M10" s="10"/>
      <c r="N10" s="10"/>
      <c r="O10" s="10"/>
      <c r="P10" s="10"/>
    </row>
    <row r="11" spans="1:16" ht="16.5" x14ac:dyDescent="0.25">
      <c r="A11" s="22" t="s">
        <v>26</v>
      </c>
      <c r="B11" s="10"/>
      <c r="C11" s="10"/>
      <c r="D11" s="10"/>
      <c r="E11" s="10"/>
      <c r="F11" s="10"/>
      <c r="G11" s="10"/>
      <c r="H11" s="10"/>
      <c r="I11" s="10"/>
      <c r="J11" s="10"/>
      <c r="K11" s="10"/>
      <c r="L11" s="10"/>
      <c r="M11" s="10"/>
      <c r="N11" s="10"/>
      <c r="O11" s="10"/>
      <c r="P11" s="10"/>
    </row>
    <row r="12" spans="1:16" ht="16.5" x14ac:dyDescent="0.25">
      <c r="A12" s="22" t="s">
        <v>30</v>
      </c>
      <c r="B12" s="10"/>
      <c r="C12" s="10"/>
      <c r="D12" s="10"/>
      <c r="E12" s="10"/>
      <c r="F12" s="10"/>
      <c r="G12" s="10"/>
      <c r="H12" s="10"/>
      <c r="I12" s="10"/>
      <c r="J12" s="10"/>
      <c r="K12" s="10"/>
      <c r="L12" s="10"/>
      <c r="M12" s="10"/>
      <c r="N12" s="10"/>
      <c r="O12" s="10"/>
      <c r="P12" s="10"/>
    </row>
    <row r="13" spans="1:16" ht="99" x14ac:dyDescent="0.25">
      <c r="A13" s="14" t="s">
        <v>29</v>
      </c>
      <c r="B13" s="10"/>
      <c r="C13" s="10"/>
      <c r="D13" s="10"/>
      <c r="E13" s="10"/>
      <c r="F13" s="10"/>
      <c r="G13" s="10"/>
      <c r="H13" s="10"/>
      <c r="I13" s="10"/>
      <c r="J13" s="10"/>
      <c r="K13" s="10"/>
      <c r="L13" s="10"/>
      <c r="M13" s="10"/>
      <c r="N13" s="10"/>
      <c r="O13" s="10"/>
      <c r="P13" s="10"/>
    </row>
    <row r="14" spans="1:16" ht="16.5" x14ac:dyDescent="0.25">
      <c r="A14" s="21"/>
      <c r="B14" s="10"/>
      <c r="C14" s="10"/>
      <c r="D14" s="10"/>
      <c r="E14" s="10"/>
      <c r="F14" s="10"/>
      <c r="G14" s="10"/>
      <c r="H14" s="10"/>
      <c r="I14" s="10"/>
      <c r="J14" s="10"/>
      <c r="K14" s="10"/>
      <c r="L14" s="10"/>
      <c r="M14" s="10"/>
      <c r="N14" s="10"/>
      <c r="O14" s="10"/>
      <c r="P14" s="10"/>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7"/>
  <sheetViews>
    <sheetView topLeftCell="A8" workbookViewId="0">
      <selection activeCell="H37" sqref="H36:H37"/>
    </sheetView>
  </sheetViews>
  <sheetFormatPr defaultRowHeight="15" x14ac:dyDescent="0.25"/>
  <cols>
    <col min="2" max="2" width="13.5703125" customWidth="1"/>
    <col min="3" max="3" width="11.42578125" customWidth="1"/>
    <col min="4" max="4" width="10.85546875" customWidth="1"/>
    <col min="5" max="5" width="11.42578125" customWidth="1"/>
    <col min="6" max="6" width="9" customWidth="1"/>
    <col min="7" max="7" width="10.85546875" customWidth="1"/>
    <col min="8" max="8" width="9.7109375" customWidth="1"/>
    <col min="9" max="9" width="8.28515625" customWidth="1"/>
    <col min="10" max="10" width="8.140625" customWidth="1"/>
    <col min="11" max="11" width="8.5703125" customWidth="1"/>
    <col min="12" max="12" width="11.42578125" customWidth="1"/>
    <col min="13" max="13" width="16.85546875" customWidth="1"/>
    <col min="14" max="14" width="21.28515625" customWidth="1"/>
    <col min="15" max="15" width="21.42578125" customWidth="1"/>
    <col min="16" max="16" width="22.42578125" customWidth="1"/>
    <col min="17" max="17" width="23.140625" customWidth="1"/>
    <col min="18" max="18" width="30.140625" customWidth="1"/>
    <col min="19" max="19" width="18.140625" customWidth="1"/>
    <col min="20" max="20" width="15.28515625" customWidth="1"/>
    <col min="21" max="21" width="15.7109375" customWidth="1"/>
    <col min="22" max="22" width="10.7109375" customWidth="1"/>
    <col min="23" max="23" width="11.42578125" customWidth="1"/>
    <col min="25" max="25" width="14.85546875" hidden="1" customWidth="1"/>
  </cols>
  <sheetData>
    <row r="1" spans="1:18" x14ac:dyDescent="0.25">
      <c r="A1" s="1" t="s">
        <v>50</v>
      </c>
    </row>
    <row r="2" spans="1:18" ht="17.25" x14ac:dyDescent="0.25">
      <c r="A2" s="33"/>
    </row>
    <row r="3" spans="1:18" ht="15.75" x14ac:dyDescent="0.25">
      <c r="A3" s="1" t="s">
        <v>49</v>
      </c>
    </row>
    <row r="5" spans="1:18" ht="27.75" customHeight="1" x14ac:dyDescent="0.25">
      <c r="B5" s="90" t="s">
        <v>48</v>
      </c>
      <c r="C5" s="90"/>
      <c r="D5" s="80" t="s">
        <v>47</v>
      </c>
      <c r="E5" s="80"/>
      <c r="F5" s="89" t="s">
        <v>46</v>
      </c>
      <c r="G5" s="89"/>
      <c r="H5" s="89"/>
      <c r="I5" s="89" t="s">
        <v>45</v>
      </c>
      <c r="J5" s="89"/>
      <c r="K5" s="89"/>
      <c r="L5" s="86" t="s">
        <v>44</v>
      </c>
      <c r="M5" s="86" t="s">
        <v>43</v>
      </c>
      <c r="N5" s="86" t="s">
        <v>42</v>
      </c>
      <c r="O5" s="86" t="s">
        <v>41</v>
      </c>
      <c r="P5" s="80" t="s">
        <v>5</v>
      </c>
      <c r="Q5" s="80" t="s">
        <v>4</v>
      </c>
      <c r="R5" s="80" t="s">
        <v>40</v>
      </c>
    </row>
    <row r="6" spans="1:18" ht="76.5" x14ac:dyDescent="0.25">
      <c r="B6" s="28" t="s">
        <v>39</v>
      </c>
      <c r="C6" s="28" t="s">
        <v>37</v>
      </c>
      <c r="D6" s="27" t="s">
        <v>38</v>
      </c>
      <c r="E6" s="28" t="s">
        <v>37</v>
      </c>
      <c r="F6" s="9" t="s">
        <v>298</v>
      </c>
      <c r="G6" s="9" t="s">
        <v>299</v>
      </c>
      <c r="H6" s="9" t="s">
        <v>300</v>
      </c>
      <c r="I6" s="9" t="s">
        <v>301</v>
      </c>
      <c r="J6" s="9" t="s">
        <v>299</v>
      </c>
      <c r="K6" s="9" t="s">
        <v>300</v>
      </c>
      <c r="L6" s="87"/>
      <c r="M6" s="87"/>
      <c r="N6" s="87"/>
      <c r="O6" s="87"/>
      <c r="P6" s="80"/>
      <c r="Q6" s="80"/>
      <c r="R6" s="80"/>
    </row>
    <row r="7" spans="1:18" ht="191.25" x14ac:dyDescent="0.25">
      <c r="B7" s="5">
        <f>'Հ2 Ձև2 (1)'!C11</f>
        <v>1057</v>
      </c>
      <c r="C7" s="5">
        <f>'Հ2 Ձև2 (1)'!C18</f>
        <v>31002</v>
      </c>
      <c r="D7" s="5" t="str">
        <f>'Հ2 Ձև2 (1)'!C10</f>
        <v>Արդարադատության ոլորտում քաղաքականության  մշակում, ծրագրերի համակարգում, խորհրդատվության և մոնիտորինգի իրականացում</v>
      </c>
      <c r="E7" s="5" t="str">
        <f>'Հ2 Ձև2 (1)'!C17</f>
        <v>ՀՀ արդարադատության նախարարությանշենքային պայմանների բարելավում</v>
      </c>
      <c r="F7" s="5">
        <f>'Հ2 Ձև2 (1)'!D76</f>
        <v>317000</v>
      </c>
      <c r="G7" s="5">
        <f>'Հ2 Ձև2 (1)'!E76</f>
        <v>0</v>
      </c>
      <c r="H7" s="5">
        <f>'Հ2 Ձև2 (1)'!F76</f>
        <v>0</v>
      </c>
      <c r="I7" s="5">
        <f>'Հ2 Ձև2 (1)'!D77</f>
        <v>0</v>
      </c>
      <c r="J7" s="5">
        <f>'Հ2 Ձև2 (1)'!E77</f>
        <v>0</v>
      </c>
      <c r="K7" s="5">
        <f>'Հ2 Ձև2 (1)'!F77</f>
        <v>0</v>
      </c>
      <c r="L7" s="5" t="str">
        <f>'Հ2 Ձև2 (1)'!C33</f>
        <v>ՀՀ արդարադատության նախարարության  շենքային պայմանների բարելավում</v>
      </c>
      <c r="M7" s="5">
        <f>'Հ2 Ձև2 (1)'!B51</f>
        <v>0</v>
      </c>
      <c r="N7" s="5" t="str">
        <f>'Հ2 Ձև2 (1)'!B55</f>
        <v>Ռեգիստրի գործակալության գործունեության ապահովման անհնարինություն</v>
      </c>
      <c r="O7" s="5" t="str">
        <f>'Հ2 Ձև2 (1)'!C23</f>
        <v>Նոր միջոցառում</v>
      </c>
      <c r="P7" s="5">
        <f>'Հ2 Ձև2 (1)'!C13</f>
        <v>2025</v>
      </c>
      <c r="Q7" s="5">
        <f>'Հ2 Ձև2 (1)'!C14</f>
        <v>2026</v>
      </c>
      <c r="R7" s="5" t="str">
        <f>'Հ2 Ձև2 (1)'!B29</f>
        <v>Հայեցողական (ոչ շարունակական)</v>
      </c>
    </row>
    <row r="8" spans="1:18" ht="153" x14ac:dyDescent="0.25">
      <c r="B8" s="6">
        <f>'Հ2 Ձև2 (2)'!C11</f>
        <v>0</v>
      </c>
      <c r="C8" s="6">
        <f>'Հ2 Ձև2 (2)'!C18</f>
        <v>0</v>
      </c>
      <c r="D8" s="6" t="str">
        <f>'Հ2 Ձև2 (2)'!C10</f>
        <v xml:space="preserve">Ժամանակակից ստանդարտներով դատարաններ </v>
      </c>
      <c r="E8" s="6" t="str">
        <f>'Հ2 Ձև2 (2)'!C17</f>
        <v xml:space="preserve">Ծրագրի կառավարման և համակարգման ծառայույունների մատուցում </v>
      </c>
      <c r="F8" s="6">
        <f>'Հ2 Ձև2 (2)'!D79</f>
        <v>272510</v>
      </c>
      <c r="G8" s="6">
        <f>'Հ2 Ձև2 (2)'!E79</f>
        <v>566440</v>
      </c>
      <c r="H8" s="6">
        <f>'Հ2 Ձև2 (2)'!F79</f>
        <v>532820</v>
      </c>
      <c r="I8" s="6">
        <f>'Հ2 Ձև2 (2)'!D80</f>
        <v>0</v>
      </c>
      <c r="J8" s="6">
        <f>'Հ2 Ձև2 (2)'!E80</f>
        <v>0</v>
      </c>
      <c r="K8" s="6">
        <f>'Հ2 Ձև2 (2)'!F80</f>
        <v>0</v>
      </c>
      <c r="L8" s="6" t="str">
        <f>'Հ2 Ձև2 (2)'!C33</f>
        <v xml:space="preserve">Միջոցառման նպատակն է ապահովել ՛Ժամանակակից ստադարտներով դատարաններ՛ ծրագրի արդյունավետ իրականացումը: </v>
      </c>
      <c r="M8" s="6" t="str">
        <f>'Հ2 Ձև2 (2)'!B50</f>
        <v>Այս միջոցառումը կապահովի ՛Ժամանակակից ստանդարտներով դատարաններ ՛ ծրագրի արդյունավետ իրականացումը</v>
      </c>
      <c r="N8" s="6" t="str">
        <f>'Հ2 Ձև2 (2)'!B54</f>
        <v>Հնարավոր չի լինի օգտվել նմանատիպ ծրագրեր իրականացնելու՝ ՀԲ հարուստ փորձառությունից և նրանց հասանելի մարդկային և այլ ռեսուրսներից, հնարավորի ծրագրի թերի կատարում</v>
      </c>
      <c r="O8" s="6" t="str">
        <f>'Հ2 Ձև2 (2)'!C23</f>
        <v>Նոր միջոցառում</v>
      </c>
      <c r="P8" s="6" t="str">
        <f>'Հ2 Ձև2 (2)'!C13</f>
        <v>06/2025</v>
      </c>
      <c r="Q8" s="6" t="str">
        <f>'Հ2 Ձև2 (2)'!C14</f>
        <v>10/2030</v>
      </c>
      <c r="R8" s="6" t="str">
        <f>'Հ2 Ձև2 (2)'!B29</f>
        <v>Հայեցողական (ոչ շարունակական)</v>
      </c>
    </row>
    <row r="9" spans="1:18" ht="89.25" x14ac:dyDescent="0.25">
      <c r="B9" s="6">
        <f>'Հ2 Ձև2 (2)'!C11</f>
        <v>0</v>
      </c>
      <c r="C9" s="6">
        <f>'Հ2 Ձև 2 (3)'!C18:C18</f>
        <v>0</v>
      </c>
      <c r="D9" s="6" t="str">
        <f>'Հ2 Ձև 2 (3)'!C10</f>
        <v xml:space="preserve">Ժամանակակից ստանդարտներով դատարաններ </v>
      </c>
      <c r="E9" s="6" t="str">
        <f>'Հ2 Ձև 2 (3)'!C17</f>
        <v>Դատարաների և նրանց ՏՀՏ ենթակառուցվածքերի արդիականացում</v>
      </c>
      <c r="F9" s="6">
        <f>'Հ2 Ձև 2 (3)'!D85</f>
        <v>1599360</v>
      </c>
      <c r="G9" s="6">
        <f>'Հ2 Ձև 2 (3)'!E85</f>
        <v>4609920</v>
      </c>
      <c r="H9" s="6">
        <f>'Հ2 Ձև 2 (3)'!F85</f>
        <v>4609920</v>
      </c>
      <c r="I9" s="6">
        <f>+'Հ2 Ձև 2 (3)'!D92</f>
        <v>0</v>
      </c>
      <c r="J9" s="6">
        <f>+'Հ2 Ձև 2 (3)'!E92</f>
        <v>0</v>
      </c>
      <c r="K9" s="6">
        <f>+'Հ2 Ձև 2 (3)'!F92</f>
        <v>0</v>
      </c>
      <c r="L9" s="6" t="str">
        <f>'Հ2 Ձև 2 (3)'!C33</f>
        <v>Միջոցառման հիմնական նպատակն է դատական շենքերի՝ ժամանակակից միջազգային նորմերին ու ստանդարտներին համապատախան նոր դատական շենքերի կառուցման և հների վերակառուցման միջոցով արդարադատության որակի և արդյունավետության բարելավում, բոլոր քաղաքացիների համար հասանելիության բարելավում՝ շահառուների առանձին խմբերի այդ թվում՝ հաշմանդամ քաղաքացիների պահանջները հաշվի առնող շինարարական լուծումներ կիրառելու միջոցով: ՏՀՏ ենթակառուցվածքների առաջարկվող ամրապնդումը կվերացնի այն խոչընդոտները, որոնք ներկայումս խանգարում են էլեկտրոնային արդարադատության լիարժեք օգտագործմանը, ինչ իր հերթին կօգնի ապահովել շահառռւ քաղաքացիների և իրավաբանական անձանց համար տեղեկատվության թափանցիկությունն ու հասանելիությունը: Նախագծի իրականացումը կլուծի հետևյալ խնդիրները.
•	դատարաննների անհավասար շենքային պայմաններ
•	որակյալ կադրերի անհավասար բաշխվածություն
•	դատական գործընթացների անհարկի ձգձգումներ՝ ՏՀՏ խափանումների պատճառով
•	հաշմանդամություն ունեցող անձանց համար առկա խոչընդոտներ
•	վտանգավոր աշխատանքային պայմաններ
•	խոնավության, հրդեհի վտանգի տակ գտնվող արխիվներ
•	շենքերի պահպանման ծախսարդյունավետ կառուցակարգի բացակայություն:
Վերոնշյալ խնդիրների լուծումը կհանգեցնի դատարանների շենքերում՝ տեղում շոշափելի փոփոխությունների, մատչելիության, արդյունավետության և թափանցիկության բարելավմանը:</v>
      </c>
      <c r="M9" s="6" t="str">
        <f>'Հ2 Ձև 2 (3)'!B52</f>
        <v>Առաջարկվող նախագիծը փոփոխություններ և հույժ անհրաժեշտ արդիականացում, ստանդարտացում և կայունություն կապահովի մի ոլորտում, որն այժմ օրեցօր աճող ոլորտային պահանջարկի պայմաններում ստիպված է հույսը դնել հնացած և բարեփոխումներին խոչընդոտող ենթակառուցվածքների վրա:
Կարիքների գնահատման հիման վրա կատարվելիք թիրախային ներդրումները կբարելավեն դատարաններում առկա վտանգավոր աշխատանքային պայմանները և կստեղծեն մատչելիության, արդյունավետության և թափանցիկության անհրաժեշտ մակարդակ դատարաններից օգտվողների համար:
Շենքերի և ենթակառուցվածքների արդիականացման միջոցով ոչ միայն Երևանում, այլև՝ ՀՀ բոլոր մարզերում կապահովվի դատական համակարգի գրավչության բարձրացում, ինչի արդյունքում՝ որակյալ և պրոֆեսիոնալ կադրերի անխոչընդոտ ներգրավում:
Դատական և ՏՀՏ ենթակառուցվածքները 21-րդ դարի պահանջներին համապատասխանեցնելը կբարձրացնի գործերի քննության արդյունավետությունը և կապահովի դրանց ժամանակին լուծումը։ ՏՀՏ ենթակառուցվածքների, օրինակ՝ դատական նիստերի ձայնագրման համակարգի խափանումների պատճառով դատավորները ստիպված են լինում հետաձգել նիստերը, ինչը հանգեցնում է անհարկի ձգձգումների և դատավարության մասնակիցների շրջանում դժգոհության աճի։ Ժամանակին իրականացված արդարադատության և վեճերի ավելի արագ լուծման արդյունքում վեճի առարկա գումարներն ավելի կարճ ժամկետում հնարավոր կլինի վերստին դնել շրջանառության մեջ և վերադարձնել տնտեսություն։ 
Այս ուղղակի օգուտներից բացի արդարադատության պատասխանատու և արդյունավետ համակարգը բարենպաստ պայմաններ կստեղծի նաև մասնավոր հատվածի ներդրումների ավելացման համար և կնպաստի հասարակության վստահության ամրապնդմանը՝ հաշվի առնելով, որ կայացած, մատչելի, արդյունավետ և թափանցիկ դատական համակարգն ընկալվում է որպես սեփականության իրավունքի պաշտպանության, պայմանագրերի կատարման, ձեռնարկատիրության համար անհրաժեշտ նախապայման։</v>
      </c>
      <c r="N9" s="6" t="str">
        <f>'Հ2 Ձև 2 (3)'!C54</f>
        <v xml:space="preserve">Միջոցառման չհաստատման դեպքում Հայաստանի Հանրապետությունը երկարաժամկետ հեռանկարում կշարունակի կատարել ոչ արդյունավետ և պատշաճ մասնագիտական հենքի վրա չհիմնված ծախսեր՝ առկա դատարանների շենքերի վերակառուցման և արդիականացման ուղղությամբ, ինչի արդյունքում հնարավոր չի լինի ապահովել Դատական և իրավական բարեփոխումների 2022-2026 թթ. ռազմավարությամբ նախատեսված փոփոխություններն ու արդյունքները: Առանց դատական ենթակառուցվածքների նկատմամբ ռազմավարական մոտեցման, նախագծային ստանդարտների, շինարարական նորմերի, դատարանների մոդելների ներդրման օրեցօր առավել առարկայական կդառնա դատարանների շենքերի ներկայիս ցանցի ռիսկայնությունը, էլ ավելի կմեծանան վտանգավոր ռիսկերը դատավորների, աշխատակազմի և այցելուների համար, առավել սուր կընդգծվի ամբողջական էլեկտրոնային արդարադատության համակարգի ներդրման շարունակական անկարողությունը՝ չզարգացած ենթակառուցվածքների բացակայության պատճառով:
Դատական համակարգի համար նախատեսված ՏՏ համակարգերի և ենթակառուցվածքների ներդրման վրա կատարվելիք ծախսերը կունենան արդյունավետության նվազ մակարդակ՝ պայմանավորված այն հանգամանքով, որ օպտիմալ ՏՏ համակարգերի ներդրումը պահանջում է օպտիմալ շենքային պայմանների առկայություն։ 
Միջնաժամկետ հեռանկարում դատարանների շենքերում չեն վերացվի այն խոչընդոտները և անհարմարությունները, որոնք խանգարում են դատարանների կողմից արդարադատության արագ և արդյունավետ իրականացմանը։ Նկարագրված անվտանգային ռիսկերը ոչ թե կլուծվեն ինստիտուցիոնալ մակարդակով, այլ՝ կշարունակեն կառավարվել ad hoc սկզբունքով՝ ըստ առաջացած կոնկրետ խնդրի։ Որոշ դատարանների շենքերում կարող են վնասվել արխիվները (անգամ ոչ շատ լուրջ ֆորսմաժորային իրավիճակի առաջացման դեպքում, օրինակ՝ ջրահեռացման խողովակի վնասվածք), ինչը խիստ բացասաբար կազդի քաղաքացիների կողմից համապատասխան տեղեկատվություն ստանալու և դրա հիման վրա իրենց իրավունքներն իրացնելու հնարավորության վրա։ 
Հատկապես ՀՀ մարզերում դատավորի կամ դատավորի օգնականի պաշտոնի զբաղեցման հեռանկարը կշարունակի մնալ էականորեն նվազ գրավիչ՝ համեմատած Երևան քաղաքում նույն պաշտոնի զբաղեցման հեռանկարի հետ, ինչը չի նպաստի մարզային դատարանների կողմից իրականացվող արդարադատության որակի բարձրացմանը։ 
Դատարանների շենքերը կշարունակեն չհամապատասխանել հասանելիության միջազգային չափանիշներին՝ առնվազն հաշմանդամություն ունեցող անձանց համար հասանելիության ապահովման տեսանկյունից։ </v>
      </c>
      <c r="O9" s="6" t="str">
        <f>'Հ2 Ձև 2 (3)'!C23</f>
        <v>Նոր միջոցառում</v>
      </c>
      <c r="P9" s="175" t="str">
        <f>'Հ2 Ձև 2 (3)'!C13</f>
        <v>06/2025</v>
      </c>
      <c r="Q9" s="175" t="str">
        <f>'Հ2 Ձև 2 (3)'!C14</f>
        <v>10/2030</v>
      </c>
      <c r="R9" s="6" t="str">
        <f>'Հ2 Ձև1 '!R8</f>
        <v>Հայեցողական (ոչ շարունակական)</v>
      </c>
    </row>
    <row r="10" spans="1:18" ht="409.5" x14ac:dyDescent="0.25">
      <c r="B10" s="6">
        <f>'Հ2 Ձև 2 (4)'!C11</f>
        <v>0</v>
      </c>
      <c r="C10" s="6">
        <f>'Հ2 Ձև 2 (4)'!C18</f>
        <v>0</v>
      </c>
      <c r="D10" s="6" t="str">
        <f>'Հ2 Ձև 2 (4)'!C10</f>
        <v xml:space="preserve">Ժամանակակից ստանդարտներով դատարաններ </v>
      </c>
      <c r="E10" s="6" t="str">
        <f>'Հ2 Ձև 2 (4)'!C17</f>
        <v xml:space="preserve">Խորհրդատվական և կարողությունների զարգացման ծառայությունների մատուցում </v>
      </c>
      <c r="F10" s="176">
        <f>'Հ2 Ձև 2 (4)'!D91</f>
        <v>1604050</v>
      </c>
      <c r="G10" s="176">
        <f>'Հ2 Ձև 2 (4)'!E91</f>
        <v>2048590</v>
      </c>
      <c r="H10" s="176">
        <f>'Հ2 Ձև 2 (4)'!F91</f>
        <v>1653450</v>
      </c>
      <c r="I10" s="6">
        <f>+'Հ2 Ձև 2 (3)'!D93</f>
        <v>0</v>
      </c>
      <c r="J10" s="6">
        <f>+'Հ2 Ձև 2 (3)'!E93</f>
        <v>0</v>
      </c>
      <c r="K10" s="6">
        <f>+'Հ2 Ձև 2 (3)'!F93</f>
        <v>0</v>
      </c>
      <c r="L10" s="6" t="str">
        <f>'Հ2 Ձև 2 (4)'!C33</f>
        <v>Միջոցառման հիմնական նպատակն է ապահովել դատական շենքերի կառուցման և վերակառուցման, ինչպես նաև ՏՀՏ ենթակառուցվածքի արդիականացման աշխատանքների արդյունավետ իրականացումը միջազգային չափանիշներին և ժամանակակից պահանջներին համապատասխան, ինչպես նաև ստեղծված ու արդիականացված ենթակառուցվածքների արդյունավետ ներդրումը, շահագործումը և կիրառումը: Սահմանելով դատարանների ֆիզիկական ու ՏՀՏ ենակառուցվածքների միասնական ու ժամանակակից պահանջներին համապատասխանող նորմեր և իրականացնելով վերապատրաստումներ կառավարման, ՏՀՏ հմտությունների ու մասնագիտական ոլորտներում, բացի վերը նշված անմիջական արդյունքից, կարելի է նաև ապահովել մեկ այլ, ավելի հեռահար նպատակի իրագործումը, այն է՝ ապահովել միասնական պայմաններ  ՀՀ ողջ տարածքում արդարադատության իրականացման համար՝ ակախ օգտաործողի գտնվելու վայրից</v>
      </c>
      <c r="M10" s="6" t="str">
        <f>'Հ2 Ձև 2 (4)'!B52</f>
        <v>Այս միջոցառման իրականացումը կապահովի դատական համակարգի ֆիզիակական ու ՏՀՏ ենթկառուցվածքների արդիականացման միջոցառման արդյունավետ իրականացումը, կօգնի ապահովել արդարադատության իրականացման միասնական պայմաններ ՀՀ ողջ տարածքում՝ անկախ օգտագործողի գտնվելու վայրից</v>
      </c>
      <c r="N10" s="6" t="str">
        <f>'Հ2 Ձև 2 (4)'!B56</f>
        <v>Միջոցառման չհաստատման դեպքում դժվար կլինի երաշխավորել դատական համակարգի ֆիզիկական և ՏՀՏ ենթակառուցվածքների ծախսարդյունավետ ու նախատեսված ժամկետներում իրականացումը, կլիմայի փոփոխության հետևանքների մեղմացման, ռեսուրսների ռացիոնալացման, կլիմայի պատշաճ ներքին վերահսկման, նյութերի և շինությունների երկարակեցության հետ կապված հասարակության ձգտումների, ինչպես նաև դատաիրավական համակարգում աշխատող անձանց առողջությանն ու անվտանգությանը սպառնացող հնարավոր վտանգների պատշաճ հասցեագրումը, ՛ժամանակակից ստանդարտներով դատարաններ՛ ծրագրից ակնկալվող արդյունքների ու օգուտների իրագործումը: Տեխնիկական գիտելիքների ու հմտությունների որոշակի բացերի պատճառով հնարավոր են ինչևինչ ոչ օպտիմալ լուծումներ և ռեսուրսների վատնում</v>
      </c>
      <c r="O10" s="6" t="str">
        <f>'Հ2 Ձև 2 (4)'!C23</f>
        <v>Նոր միջոցառում</v>
      </c>
      <c r="P10" s="175" t="s">
        <v>211</v>
      </c>
      <c r="Q10" s="175" t="s">
        <v>212</v>
      </c>
      <c r="R10" s="6" t="str">
        <f>'Հ2 Ձև1 '!R9</f>
        <v>Հայեցողական (ոչ շարունակական)</v>
      </c>
    </row>
    <row r="11" spans="1:18" x14ac:dyDescent="0.25">
      <c r="B11" s="6"/>
      <c r="C11" s="6"/>
      <c r="D11" s="6"/>
      <c r="E11" s="6"/>
      <c r="F11" s="31"/>
      <c r="G11" s="31"/>
      <c r="H11" s="31"/>
      <c r="I11" s="31"/>
      <c r="J11" s="31"/>
      <c r="K11" s="31"/>
      <c r="L11" s="6"/>
      <c r="M11" s="6"/>
      <c r="N11" s="6"/>
      <c r="O11" s="6"/>
      <c r="P11" s="31"/>
      <c r="Q11" s="31"/>
      <c r="R11" s="6"/>
    </row>
    <row r="12" spans="1:18" x14ac:dyDescent="0.25">
      <c r="B12" s="88" t="s">
        <v>36</v>
      </c>
      <c r="C12" s="78"/>
      <c r="D12" s="78"/>
      <c r="E12" s="79"/>
      <c r="F12" s="75">
        <f>SUM(F7:F11)</f>
        <v>3792920</v>
      </c>
      <c r="G12" s="75">
        <f t="shared" ref="G12:K12" si="0">SUM(G7:G11)</f>
        <v>7224950</v>
      </c>
      <c r="H12" s="75">
        <f t="shared" si="0"/>
        <v>6796190</v>
      </c>
      <c r="I12" s="75">
        <f t="shared" si="0"/>
        <v>0</v>
      </c>
      <c r="J12" s="75">
        <f t="shared" si="0"/>
        <v>0</v>
      </c>
      <c r="K12" s="75">
        <f t="shared" si="0"/>
        <v>0</v>
      </c>
      <c r="L12" s="7" t="s">
        <v>3</v>
      </c>
      <c r="M12" s="7" t="s">
        <v>3</v>
      </c>
      <c r="N12" s="7" t="s">
        <v>3</v>
      </c>
      <c r="O12" s="7" t="s">
        <v>3</v>
      </c>
      <c r="P12" s="7" t="s">
        <v>3</v>
      </c>
      <c r="Q12" s="7" t="s">
        <v>3</v>
      </c>
      <c r="R12" s="7" t="s">
        <v>3</v>
      </c>
    </row>
    <row r="16" spans="1:18" x14ac:dyDescent="0.25">
      <c r="A16" t="s">
        <v>6</v>
      </c>
      <c r="B16" s="8" t="s">
        <v>35</v>
      </c>
      <c r="C16" s="8"/>
      <c r="D16" s="8"/>
      <c r="E16" s="8"/>
    </row>
    <row r="17" spans="1:2" x14ac:dyDescent="0.25">
      <c r="A17" t="s">
        <v>7</v>
      </c>
      <c r="B17" t="s">
        <v>34</v>
      </c>
    </row>
  </sheetData>
  <mergeCells count="12">
    <mergeCell ref="N5:N6"/>
    <mergeCell ref="L5:L6"/>
    <mergeCell ref="R5:R6"/>
    <mergeCell ref="B12:E12"/>
    <mergeCell ref="O5:O6"/>
    <mergeCell ref="I5:K5"/>
    <mergeCell ref="F5:H5"/>
    <mergeCell ref="P5:P6"/>
    <mergeCell ref="Q5:Q6"/>
    <mergeCell ref="B5:C5"/>
    <mergeCell ref="D5:E5"/>
    <mergeCell ref="M5:M6"/>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J98"/>
  <sheetViews>
    <sheetView topLeftCell="A69" workbookViewId="0">
      <selection activeCell="B104" sqref="B104"/>
    </sheetView>
  </sheetViews>
  <sheetFormatPr defaultRowHeight="15" x14ac:dyDescent="0.25"/>
  <cols>
    <col min="1" max="1" width="9.140625" style="34"/>
    <col min="2" max="2" width="62.42578125" style="35" customWidth="1"/>
    <col min="3" max="3" width="50.28515625" style="34" customWidth="1"/>
    <col min="4" max="4" width="45.140625" style="34" customWidth="1"/>
    <col min="5" max="5" width="37.140625" style="34" customWidth="1"/>
    <col min="6" max="6" width="23.5703125" style="34" customWidth="1"/>
    <col min="7" max="7" width="28.28515625" style="34" customWidth="1"/>
    <col min="8" max="8" width="4" style="34" hidden="1" customWidth="1"/>
    <col min="9" max="10" width="7.85546875" style="34" hidden="1" customWidth="1"/>
    <col min="11" max="16384" width="9.140625" style="34"/>
  </cols>
  <sheetData>
    <row r="1" spans="1:10" ht="19.5" x14ac:dyDescent="0.25">
      <c r="A1" s="1" t="s">
        <v>111</v>
      </c>
      <c r="B1" s="34"/>
      <c r="C1" s="57"/>
      <c r="D1" s="57"/>
      <c r="E1" s="56"/>
      <c r="F1" s="56"/>
      <c r="H1" s="56" t="s">
        <v>110</v>
      </c>
      <c r="I1" s="56" t="s">
        <v>109</v>
      </c>
      <c r="J1" s="34" t="s">
        <v>108</v>
      </c>
    </row>
    <row r="2" spans="1:10" ht="17.25" x14ac:dyDescent="0.25">
      <c r="A2" s="66"/>
      <c r="B2" s="2"/>
      <c r="C2" s="57"/>
      <c r="D2" s="57"/>
      <c r="E2" s="56"/>
      <c r="F2" s="56"/>
      <c r="H2" s="56" t="s">
        <v>107</v>
      </c>
      <c r="I2" s="34" t="s">
        <v>87</v>
      </c>
      <c r="J2" s="67" t="s">
        <v>106</v>
      </c>
    </row>
    <row r="3" spans="1:10" ht="17.25" x14ac:dyDescent="0.25">
      <c r="A3" s="36" t="s">
        <v>105</v>
      </c>
      <c r="B3" s="2"/>
      <c r="C3" s="57"/>
      <c r="D3" s="57"/>
      <c r="E3" s="56"/>
      <c r="F3" s="56"/>
      <c r="H3" s="56" t="s">
        <v>104</v>
      </c>
      <c r="I3" s="34" t="s">
        <v>103</v>
      </c>
      <c r="J3" s="67" t="s">
        <v>102</v>
      </c>
    </row>
    <row r="4" spans="1:10" ht="17.25" x14ac:dyDescent="0.25">
      <c r="A4" s="66"/>
      <c r="B4" s="2"/>
      <c r="C4" s="57"/>
      <c r="D4" s="57"/>
      <c r="E4" s="56"/>
      <c r="F4" s="56"/>
      <c r="H4" s="56" t="s">
        <v>89</v>
      </c>
      <c r="J4" s="67" t="s">
        <v>101</v>
      </c>
    </row>
    <row r="5" spans="1:10" ht="17.25" x14ac:dyDescent="0.25">
      <c r="A5" s="66"/>
      <c r="B5" s="55" t="s">
        <v>100</v>
      </c>
      <c r="C5" s="63" t="s">
        <v>197</v>
      </c>
      <c r="D5" s="57"/>
      <c r="E5" s="56"/>
      <c r="F5" s="56"/>
      <c r="G5" s="56"/>
    </row>
    <row r="6" spans="1:10" ht="30" customHeight="1" x14ac:dyDescent="0.25">
      <c r="A6" s="66"/>
      <c r="B6" s="55" t="s">
        <v>99</v>
      </c>
      <c r="C6" s="63" t="s">
        <v>198</v>
      </c>
      <c r="D6" s="57"/>
      <c r="E6" s="56"/>
      <c r="F6" s="56"/>
      <c r="G6" s="56"/>
    </row>
    <row r="7" spans="1:10" ht="17.25" x14ac:dyDescent="0.25">
      <c r="A7" s="66"/>
      <c r="B7" s="2"/>
      <c r="C7" s="57"/>
      <c r="D7" s="57"/>
      <c r="E7" s="56"/>
      <c r="F7" s="56"/>
      <c r="G7" s="56"/>
    </row>
    <row r="8" spans="1:10" ht="17.25" x14ac:dyDescent="0.25">
      <c r="A8" s="36" t="s">
        <v>98</v>
      </c>
      <c r="B8" s="2"/>
      <c r="C8" s="57"/>
      <c r="D8" s="57"/>
      <c r="E8" s="56"/>
      <c r="F8" s="56"/>
      <c r="G8" s="56"/>
    </row>
    <row r="9" spans="1:10" ht="17.25" x14ac:dyDescent="0.25">
      <c r="A9" s="36"/>
      <c r="B9" s="2"/>
      <c r="C9" s="57"/>
      <c r="D9" s="57"/>
      <c r="E9" s="56"/>
      <c r="F9" s="56"/>
      <c r="G9" s="56"/>
    </row>
    <row r="10" spans="1:10" ht="17.25" x14ac:dyDescent="0.25">
      <c r="A10" s="36"/>
      <c r="B10" s="55" t="s">
        <v>97</v>
      </c>
      <c r="C10" s="63" t="s">
        <v>199</v>
      </c>
      <c r="G10" s="56"/>
    </row>
    <row r="11" spans="1:10" ht="17.25" x14ac:dyDescent="0.25">
      <c r="A11" s="36"/>
      <c r="B11" s="55" t="s">
        <v>96</v>
      </c>
      <c r="C11" s="63">
        <v>1057</v>
      </c>
      <c r="G11" s="56"/>
    </row>
    <row r="12" spans="1:10" ht="17.25" x14ac:dyDescent="0.25">
      <c r="A12" s="36"/>
      <c r="B12" s="65"/>
      <c r="C12" s="64"/>
      <c r="D12" s="57"/>
      <c r="E12" s="56"/>
      <c r="F12" s="56"/>
      <c r="G12" s="56"/>
    </row>
    <row r="13" spans="1:10" ht="17.25" x14ac:dyDescent="0.25">
      <c r="A13" s="36"/>
      <c r="B13" s="55" t="s">
        <v>95</v>
      </c>
      <c r="C13" s="63">
        <v>2025</v>
      </c>
      <c r="D13" s="57"/>
      <c r="E13" s="56"/>
      <c r="F13" s="56"/>
      <c r="G13" s="56"/>
    </row>
    <row r="14" spans="1:10" ht="17.25" x14ac:dyDescent="0.25">
      <c r="A14" s="36"/>
      <c r="B14" s="55" t="s">
        <v>94</v>
      </c>
      <c r="C14" s="63">
        <v>2026</v>
      </c>
      <c r="D14" s="57"/>
      <c r="E14" s="56"/>
      <c r="F14" s="56"/>
      <c r="G14" s="56"/>
    </row>
    <row r="15" spans="1:10" ht="17.25" x14ac:dyDescent="0.25">
      <c r="A15" s="36"/>
      <c r="B15" s="2"/>
      <c r="C15" s="58"/>
      <c r="D15" s="57"/>
      <c r="E15" s="56"/>
      <c r="F15" s="56"/>
      <c r="G15" s="56"/>
    </row>
    <row r="16" spans="1:10" ht="17.25" x14ac:dyDescent="0.25">
      <c r="A16" s="36" t="s">
        <v>93</v>
      </c>
      <c r="B16" s="2"/>
      <c r="C16" s="58"/>
      <c r="D16" s="57"/>
      <c r="E16" s="56"/>
      <c r="F16" s="56"/>
      <c r="G16" s="56"/>
    </row>
    <row r="17" spans="1:10" ht="17.25" x14ac:dyDescent="0.25">
      <c r="B17" s="55" t="s">
        <v>92</v>
      </c>
      <c r="C17" s="63" t="s">
        <v>200</v>
      </c>
      <c r="D17" s="57"/>
      <c r="E17" s="56"/>
      <c r="F17" s="56"/>
      <c r="G17" s="56"/>
    </row>
    <row r="18" spans="1:10" ht="17.25" x14ac:dyDescent="0.25">
      <c r="A18" s="36"/>
      <c r="B18" s="55" t="s">
        <v>91</v>
      </c>
      <c r="C18" s="63">
        <v>31002</v>
      </c>
      <c r="D18" s="57"/>
      <c r="E18" s="56"/>
      <c r="F18" s="56"/>
      <c r="G18" s="56"/>
    </row>
    <row r="19" spans="1:10" ht="17.25" x14ac:dyDescent="0.25">
      <c r="A19" s="36"/>
      <c r="B19" s="57"/>
      <c r="C19" s="57"/>
      <c r="D19" s="57"/>
      <c r="E19" s="56"/>
      <c r="F19" s="56"/>
      <c r="G19" s="56"/>
    </row>
    <row r="20" spans="1:10" ht="26.25" customHeight="1" x14ac:dyDescent="0.25">
      <c r="A20" s="36"/>
      <c r="B20" s="55" t="s">
        <v>90</v>
      </c>
      <c r="C20" s="62" t="s">
        <v>89</v>
      </c>
      <c r="F20" s="56"/>
      <c r="G20" s="56"/>
    </row>
    <row r="21" spans="1:10" ht="17.25" x14ac:dyDescent="0.25">
      <c r="A21" s="36"/>
      <c r="B21" s="34"/>
      <c r="C21" s="61" t="s">
        <v>107</v>
      </c>
      <c r="F21" s="56"/>
      <c r="G21" s="56"/>
    </row>
    <row r="22" spans="1:10" ht="17.25" x14ac:dyDescent="0.25">
      <c r="A22" s="36"/>
      <c r="B22" s="2"/>
      <c r="C22" s="58"/>
      <c r="D22" s="57"/>
      <c r="E22" s="56"/>
      <c r="F22" s="56"/>
      <c r="G22" s="56"/>
    </row>
    <row r="23" spans="1:10" ht="17.25" x14ac:dyDescent="0.25">
      <c r="A23" s="36"/>
      <c r="B23" s="55" t="s">
        <v>88</v>
      </c>
      <c r="C23" s="62" t="s">
        <v>87</v>
      </c>
      <c r="F23" s="56"/>
      <c r="G23" s="56"/>
    </row>
    <row r="24" spans="1:10" ht="17.25" x14ac:dyDescent="0.25">
      <c r="A24" s="36"/>
      <c r="B24" s="34"/>
      <c r="C24" s="61" t="s">
        <v>107</v>
      </c>
      <c r="D24" s="57"/>
      <c r="E24" s="56"/>
      <c r="F24" s="56"/>
      <c r="G24" s="56"/>
    </row>
    <row r="25" spans="1:10" ht="17.25" x14ac:dyDescent="0.25">
      <c r="A25" s="36"/>
      <c r="B25" s="2"/>
      <c r="C25" s="58"/>
      <c r="D25" s="57"/>
      <c r="E25" s="56"/>
      <c r="F25" s="56"/>
      <c r="G25" s="56"/>
    </row>
    <row r="26" spans="1:10" customFormat="1" ht="15.75" customHeight="1" x14ac:dyDescent="0.25">
      <c r="A26" s="36" t="s">
        <v>86</v>
      </c>
      <c r="C26" s="33"/>
      <c r="D26" s="33"/>
      <c r="E26" s="33"/>
      <c r="F26" s="33"/>
      <c r="G26" s="33"/>
      <c r="H26" s="33"/>
      <c r="I26" s="33"/>
      <c r="J26" s="33"/>
    </row>
    <row r="27" spans="1:10" customFormat="1" ht="17.25" x14ac:dyDescent="0.25">
      <c r="B27" s="33"/>
      <c r="C27" s="33"/>
      <c r="D27" s="33"/>
      <c r="E27" s="33"/>
      <c r="F27" s="33"/>
      <c r="G27" s="33"/>
      <c r="H27" s="33"/>
      <c r="I27" s="33"/>
      <c r="J27" s="33"/>
    </row>
    <row r="28" spans="1:10" customFormat="1" ht="42" x14ac:dyDescent="0.25">
      <c r="B28" s="60" t="s">
        <v>85</v>
      </c>
      <c r="C28" s="60" t="s">
        <v>84</v>
      </c>
      <c r="D28" s="60" t="s">
        <v>83</v>
      </c>
      <c r="E28" s="60" t="s">
        <v>82</v>
      </c>
      <c r="F28" s="33"/>
      <c r="G28" s="33"/>
      <c r="H28" s="33"/>
      <c r="I28" s="33"/>
      <c r="J28" s="33"/>
    </row>
    <row r="29" spans="1:10" customFormat="1" ht="17.25" x14ac:dyDescent="0.3">
      <c r="B29" s="54" t="s">
        <v>101</v>
      </c>
      <c r="C29" s="54" t="s">
        <v>201</v>
      </c>
      <c r="D29" s="54"/>
      <c r="E29" s="54"/>
      <c r="F29" s="59"/>
      <c r="G29" s="33"/>
      <c r="H29" s="33"/>
      <c r="I29" s="33"/>
      <c r="J29" s="59"/>
    </row>
    <row r="30" spans="1:10" ht="17.25" x14ac:dyDescent="0.25">
      <c r="A30" s="36"/>
      <c r="B30" s="2"/>
      <c r="C30" s="58"/>
      <c r="D30" s="57"/>
      <c r="E30" s="56"/>
      <c r="F30" s="56"/>
      <c r="G30" s="56"/>
    </row>
    <row r="31" spans="1:10" s="49" customFormat="1" ht="20.25" customHeight="1" x14ac:dyDescent="0.25">
      <c r="A31" s="36" t="s">
        <v>81</v>
      </c>
    </row>
    <row r="32" spans="1:10" s="49" customFormat="1" ht="15" customHeight="1" x14ac:dyDescent="0.25"/>
    <row r="33" spans="1:5" s="49" customFormat="1" ht="15" customHeight="1" x14ac:dyDescent="0.25">
      <c r="B33" s="55" t="s">
        <v>80</v>
      </c>
      <c r="C33" s="54" t="s">
        <v>203</v>
      </c>
    </row>
    <row r="34" spans="1:5" s="49" customFormat="1" ht="17.25" customHeight="1" x14ac:dyDescent="0.25"/>
    <row r="35" spans="1:5" s="49" customFormat="1" ht="16.5" customHeight="1" x14ac:dyDescent="0.25">
      <c r="B35" s="91" t="s">
        <v>79</v>
      </c>
      <c r="C35" s="53" t="s">
        <v>78</v>
      </c>
    </row>
    <row r="36" spans="1:5" s="49" customFormat="1" ht="15" customHeight="1" x14ac:dyDescent="0.25">
      <c r="B36" s="92"/>
    </row>
    <row r="37" spans="1:5" s="49" customFormat="1" ht="15" customHeight="1" x14ac:dyDescent="0.25">
      <c r="B37" s="92"/>
    </row>
    <row r="38" spans="1:5" s="49" customFormat="1" ht="15" customHeight="1" x14ac:dyDescent="0.25">
      <c r="B38" s="93"/>
      <c r="C38" s="52"/>
    </row>
    <row r="39" spans="1:5" s="49" customFormat="1" ht="15" customHeight="1" x14ac:dyDescent="0.25"/>
    <row r="40" spans="1:5" s="49" customFormat="1" ht="13.5" customHeight="1" x14ac:dyDescent="0.25">
      <c r="B40" s="91" t="s">
        <v>77</v>
      </c>
    </row>
    <row r="41" spans="1:5" s="49" customFormat="1" ht="13.5" x14ac:dyDescent="0.25">
      <c r="B41" s="92"/>
    </row>
    <row r="42" spans="1:5" s="49" customFormat="1" ht="13.5" x14ac:dyDescent="0.25">
      <c r="B42" s="93"/>
    </row>
    <row r="43" spans="1:5" s="49" customFormat="1" ht="13.5" x14ac:dyDescent="0.25"/>
    <row r="44" spans="1:5" s="49" customFormat="1" ht="13.5" x14ac:dyDescent="0.25"/>
    <row r="45" spans="1:5" s="49" customFormat="1" ht="15.75" x14ac:dyDescent="0.25">
      <c r="A45" s="36" t="s">
        <v>76</v>
      </c>
    </row>
    <row r="46" spans="1:5" s="49" customFormat="1" ht="13.5" x14ac:dyDescent="0.25"/>
    <row r="47" spans="1:5" s="49" customFormat="1" ht="15" customHeight="1" x14ac:dyDescent="0.25">
      <c r="B47" s="94" t="s">
        <v>202</v>
      </c>
      <c r="C47" s="95"/>
      <c r="D47" s="95"/>
      <c r="E47" s="96"/>
    </row>
    <row r="48" spans="1:5" s="49" customFormat="1" ht="15" customHeight="1" x14ac:dyDescent="0.25"/>
    <row r="49" spans="1:7" s="49" customFormat="1" ht="15" customHeight="1" x14ac:dyDescent="0.25">
      <c r="A49" s="36" t="s">
        <v>75</v>
      </c>
    </row>
    <row r="50" spans="1:7" s="49" customFormat="1" ht="15" customHeight="1" x14ac:dyDescent="0.25"/>
    <row r="51" spans="1:7" s="49" customFormat="1" ht="15" customHeight="1" x14ac:dyDescent="0.25">
      <c r="B51" s="97"/>
      <c r="C51" s="98"/>
      <c r="D51" s="98"/>
      <c r="E51" s="99"/>
    </row>
    <row r="52" spans="1:7" s="49" customFormat="1" ht="15" customHeight="1" x14ac:dyDescent="0.25"/>
    <row r="53" spans="1:7" s="49" customFormat="1" ht="15" customHeight="1" x14ac:dyDescent="0.25">
      <c r="A53" s="36" t="s">
        <v>74</v>
      </c>
    </row>
    <row r="54" spans="1:7" s="49" customFormat="1" ht="15" customHeight="1" x14ac:dyDescent="0.25"/>
    <row r="55" spans="1:7" s="49" customFormat="1" ht="13.5" x14ac:dyDescent="0.25">
      <c r="B55" s="97" t="s">
        <v>204</v>
      </c>
      <c r="C55" s="98"/>
      <c r="D55" s="98"/>
      <c r="E55" s="99"/>
    </row>
    <row r="56" spans="1:7" s="49" customFormat="1" ht="13.5" x14ac:dyDescent="0.25"/>
    <row r="57" spans="1:7" s="49" customFormat="1" ht="14.25" x14ac:dyDescent="0.25">
      <c r="A57" s="36" t="s">
        <v>73</v>
      </c>
    </row>
    <row r="58" spans="1:7" s="49" customFormat="1" ht="13.5" x14ac:dyDescent="0.25"/>
    <row r="59" spans="1:7" s="49" customFormat="1" ht="15" customHeight="1" x14ac:dyDescent="0.25">
      <c r="B59" s="100" t="s">
        <v>72</v>
      </c>
      <c r="C59" s="100" t="s">
        <v>71</v>
      </c>
      <c r="D59" s="100" t="s">
        <v>0</v>
      </c>
      <c r="E59" s="100" t="s">
        <v>10</v>
      </c>
      <c r="F59" s="100" t="s">
        <v>11</v>
      </c>
      <c r="G59" s="47" t="s">
        <v>70</v>
      </c>
    </row>
    <row r="60" spans="1:7" s="49" customFormat="1" ht="22.5" customHeight="1" x14ac:dyDescent="0.25">
      <c r="B60" s="101"/>
      <c r="C60" s="101"/>
      <c r="D60" s="101"/>
      <c r="E60" s="101"/>
      <c r="F60" s="101"/>
      <c r="G60" s="47">
        <f>C14</f>
        <v>2026</v>
      </c>
    </row>
    <row r="61" spans="1:7" x14ac:dyDescent="0.25">
      <c r="B61" s="51" t="s">
        <v>205</v>
      </c>
      <c r="C61" s="44" t="s">
        <v>206</v>
      </c>
      <c r="D61" s="44">
        <v>1</v>
      </c>
      <c r="E61" s="44"/>
      <c r="F61" s="50"/>
      <c r="G61" s="41"/>
    </row>
    <row r="62" spans="1:7" x14ac:dyDescent="0.25">
      <c r="B62" s="51"/>
      <c r="C62" s="44"/>
      <c r="D62" s="44"/>
      <c r="E62" s="44"/>
      <c r="F62" s="50"/>
      <c r="G62" s="41"/>
    </row>
    <row r="63" spans="1:7" x14ac:dyDescent="0.25">
      <c r="B63" s="49"/>
    </row>
    <row r="64" spans="1:7" x14ac:dyDescent="0.25">
      <c r="A64" s="36" t="s">
        <v>69</v>
      </c>
      <c r="B64" s="49"/>
    </row>
    <row r="65" spans="1:7" x14ac:dyDescent="0.25">
      <c r="B65" s="49"/>
    </row>
    <row r="66" spans="1:7" ht="15" customHeight="1" x14ac:dyDescent="0.25">
      <c r="B66" s="100" t="s">
        <v>68</v>
      </c>
      <c r="C66" s="100" t="s">
        <v>65</v>
      </c>
      <c r="D66" s="100" t="s">
        <v>0</v>
      </c>
      <c r="E66" s="100" t="s">
        <v>10</v>
      </c>
      <c r="F66" s="100" t="s">
        <v>11</v>
      </c>
      <c r="G66" s="47" t="s">
        <v>64</v>
      </c>
    </row>
    <row r="67" spans="1:7" x14ac:dyDescent="0.25">
      <c r="B67" s="101"/>
      <c r="C67" s="101"/>
      <c r="D67" s="101"/>
      <c r="E67" s="101"/>
      <c r="F67" s="101"/>
      <c r="G67" s="47">
        <f>C14</f>
        <v>2026</v>
      </c>
    </row>
    <row r="68" spans="1:7" x14ac:dyDescent="0.25">
      <c r="B68" s="44" t="s">
        <v>207</v>
      </c>
      <c r="C68" s="47" t="s">
        <v>58</v>
      </c>
      <c r="D68" s="43">
        <v>317000</v>
      </c>
      <c r="E68" s="43"/>
      <c r="F68" s="42"/>
      <c r="G68" s="31"/>
    </row>
    <row r="69" spans="1:7" x14ac:dyDescent="0.25">
      <c r="B69" s="44"/>
      <c r="C69" s="47" t="s">
        <v>58</v>
      </c>
      <c r="D69" s="43"/>
      <c r="E69" s="43"/>
      <c r="F69" s="48"/>
      <c r="G69" s="31"/>
    </row>
    <row r="70" spans="1:7" x14ac:dyDescent="0.25">
      <c r="B70" s="39" t="s">
        <v>36</v>
      </c>
      <c r="C70" s="39" t="s">
        <v>58</v>
      </c>
      <c r="D70" s="39">
        <f>SUM(D68:D69)</f>
        <v>317000</v>
      </c>
      <c r="E70" s="39">
        <f>SUM(E68:E69)</f>
        <v>0</v>
      </c>
      <c r="F70" s="39">
        <f>SUM(F68:F69)</f>
        <v>0</v>
      </c>
      <c r="G70" s="39">
        <f>SUM(G68:G69)</f>
        <v>0</v>
      </c>
    </row>
    <row r="71" spans="1:7" x14ac:dyDescent="0.25">
      <c r="B71" s="34"/>
    </row>
    <row r="72" spans="1:7" x14ac:dyDescent="0.25">
      <c r="A72" s="36" t="s">
        <v>67</v>
      </c>
      <c r="B72" s="34"/>
    </row>
    <row r="73" spans="1:7" x14ac:dyDescent="0.25">
      <c r="B73" s="34"/>
    </row>
    <row r="74" spans="1:7" ht="15" customHeight="1" x14ac:dyDescent="0.25">
      <c r="B74" s="100" t="s">
        <v>66</v>
      </c>
      <c r="C74" s="100" t="s">
        <v>65</v>
      </c>
      <c r="D74" s="100" t="s">
        <v>0</v>
      </c>
      <c r="E74" s="100" t="s">
        <v>10</v>
      </c>
      <c r="F74" s="100" t="s">
        <v>11</v>
      </c>
      <c r="G74" s="47" t="s">
        <v>64</v>
      </c>
    </row>
    <row r="75" spans="1:7" x14ac:dyDescent="0.25">
      <c r="B75" s="101"/>
      <c r="C75" s="101"/>
      <c r="D75" s="101"/>
      <c r="E75" s="101"/>
      <c r="F75" s="101"/>
      <c r="G75" s="47">
        <f>C14</f>
        <v>2026</v>
      </c>
    </row>
    <row r="76" spans="1:7" x14ac:dyDescent="0.25">
      <c r="B76" s="37" t="s">
        <v>63</v>
      </c>
      <c r="C76" s="40" t="s">
        <v>58</v>
      </c>
      <c r="D76" s="39">
        <f>D70</f>
        <v>317000</v>
      </c>
      <c r="E76" s="39">
        <f>E70</f>
        <v>0</v>
      </c>
      <c r="F76" s="39">
        <f>F70</f>
        <v>0</v>
      </c>
      <c r="G76" s="39">
        <f>G70</f>
        <v>0</v>
      </c>
    </row>
    <row r="77" spans="1:7" x14ac:dyDescent="0.25">
      <c r="B77" s="45" t="s">
        <v>62</v>
      </c>
      <c r="C77" s="40" t="s">
        <v>58</v>
      </c>
      <c r="D77" s="43"/>
      <c r="E77" s="43"/>
      <c r="F77" s="42"/>
      <c r="G77" s="41"/>
    </row>
    <row r="78" spans="1:7" ht="15" customHeight="1" x14ac:dyDescent="0.25">
      <c r="B78" s="46" t="s">
        <v>61</v>
      </c>
      <c r="C78" s="40" t="s">
        <v>58</v>
      </c>
      <c r="D78" s="43"/>
      <c r="E78" s="43"/>
      <c r="F78" s="42"/>
      <c r="G78" s="41"/>
    </row>
    <row r="79" spans="1:7" x14ac:dyDescent="0.25">
      <c r="B79" s="45" t="s">
        <v>60</v>
      </c>
      <c r="C79" s="40" t="s">
        <v>58</v>
      </c>
      <c r="D79" s="39">
        <f>SUM(D80:D81)</f>
        <v>0</v>
      </c>
      <c r="E79" s="39">
        <f>SUM(E80:E81)</f>
        <v>0</v>
      </c>
      <c r="F79" s="39">
        <f>SUM(F80:F81)</f>
        <v>0</v>
      </c>
      <c r="G79" s="39">
        <f>SUM(G80:G81)</f>
        <v>0</v>
      </c>
    </row>
    <row r="80" spans="1:7" x14ac:dyDescent="0.25">
      <c r="B80" s="44"/>
      <c r="C80" s="40" t="s">
        <v>58</v>
      </c>
      <c r="D80" s="43"/>
      <c r="E80" s="43"/>
      <c r="F80" s="42"/>
      <c r="G80" s="41"/>
    </row>
    <row r="81" spans="1:7" x14ac:dyDescent="0.25">
      <c r="B81" s="44"/>
      <c r="C81" s="40" t="s">
        <v>58</v>
      </c>
      <c r="D81" s="43"/>
      <c r="E81" s="43"/>
      <c r="F81" s="42"/>
      <c r="G81" s="41"/>
    </row>
    <row r="82" spans="1:7" ht="15.75" customHeight="1" x14ac:dyDescent="0.25">
      <c r="B82" s="37" t="s">
        <v>59</v>
      </c>
      <c r="C82" s="40" t="s">
        <v>58</v>
      </c>
      <c r="D82" s="39">
        <f>D76-D79-D78</f>
        <v>317000</v>
      </c>
      <c r="E82" s="39">
        <f>E76-E79-E78</f>
        <v>0</v>
      </c>
      <c r="F82" s="39">
        <f>F76-F79-F78</f>
        <v>0</v>
      </c>
      <c r="G82" s="39">
        <f>G76-G79-G78</f>
        <v>0</v>
      </c>
    </row>
    <row r="83" spans="1:7" x14ac:dyDescent="0.25">
      <c r="B83" s="34"/>
    </row>
    <row r="84" spans="1:7" ht="19.5" customHeight="1" x14ac:dyDescent="0.25">
      <c r="A84" s="36" t="s">
        <v>57</v>
      </c>
      <c r="B84" s="34"/>
    </row>
    <row r="85" spans="1:7" ht="21" customHeight="1" x14ac:dyDescent="0.25">
      <c r="B85" s="34"/>
    </row>
    <row r="86" spans="1:7" x14ac:dyDescent="0.25">
      <c r="B86" s="37" t="s">
        <v>56</v>
      </c>
      <c r="C86" s="102"/>
      <c r="D86" s="103"/>
      <c r="E86" s="104"/>
    </row>
    <row r="87" spans="1:7" x14ac:dyDescent="0.25">
      <c r="B87" s="34"/>
    </row>
    <row r="88" spans="1:7" ht="15.75" x14ac:dyDescent="0.25">
      <c r="A88" s="36" t="s">
        <v>55</v>
      </c>
      <c r="B88" s="38"/>
    </row>
    <row r="89" spans="1:7" x14ac:dyDescent="0.25">
      <c r="B89" s="34"/>
    </row>
    <row r="90" spans="1:7" x14ac:dyDescent="0.25">
      <c r="B90" s="37" t="s">
        <v>54</v>
      </c>
      <c r="C90" s="102"/>
      <c r="D90" s="103"/>
      <c r="E90" s="104"/>
    </row>
    <row r="91" spans="1:7" x14ac:dyDescent="0.25">
      <c r="B91" s="37" t="s">
        <v>53</v>
      </c>
      <c r="C91" s="102"/>
      <c r="D91" s="103"/>
      <c r="E91" s="104"/>
    </row>
    <row r="92" spans="1:7" ht="24.75" customHeight="1" x14ac:dyDescent="0.25">
      <c r="A92" s="36" t="s">
        <v>52</v>
      </c>
      <c r="B92" s="34"/>
    </row>
    <row r="93" spans="1:7" x14ac:dyDescent="0.25">
      <c r="B93" s="34"/>
    </row>
    <row r="94" spans="1:7" x14ac:dyDescent="0.25">
      <c r="B94" s="102"/>
      <c r="C94" s="103"/>
      <c r="D94" s="103"/>
      <c r="E94" s="104"/>
    </row>
    <row r="96" spans="1:7" x14ac:dyDescent="0.25">
      <c r="A96" s="36" t="s">
        <v>51</v>
      </c>
    </row>
    <row r="98" spans="2:5" x14ac:dyDescent="0.25">
      <c r="B98" s="102"/>
      <c r="C98" s="103"/>
      <c r="D98" s="103"/>
      <c r="E98" s="104"/>
    </row>
  </sheetData>
  <mergeCells count="25">
    <mergeCell ref="B94:E94"/>
    <mergeCell ref="B59:B60"/>
    <mergeCell ref="C59:C60"/>
    <mergeCell ref="D59:D60"/>
    <mergeCell ref="B98:E98"/>
    <mergeCell ref="C86:E86"/>
    <mergeCell ref="C90:E90"/>
    <mergeCell ref="C91:E91"/>
    <mergeCell ref="F74:F75"/>
    <mergeCell ref="B74:B75"/>
    <mergeCell ref="F59:F60"/>
    <mergeCell ref="B66:B67"/>
    <mergeCell ref="C66:C67"/>
    <mergeCell ref="D66:D67"/>
    <mergeCell ref="E66:E67"/>
    <mergeCell ref="F66:F67"/>
    <mergeCell ref="E59:E60"/>
    <mergeCell ref="C74:C75"/>
    <mergeCell ref="D74:D75"/>
    <mergeCell ref="E74:E75"/>
    <mergeCell ref="B35:B38"/>
    <mergeCell ref="B40:B42"/>
    <mergeCell ref="B47:E47"/>
    <mergeCell ref="B51:E51"/>
    <mergeCell ref="B55:E55"/>
  </mergeCells>
  <dataValidations count="4">
    <dataValidation type="list" allowBlank="1" showInputMessage="1" showErrorMessage="1" sqref="B29">
      <formula1>$J$2:$J$4</formula1>
    </dataValidation>
    <dataValidation type="list" allowBlank="1" showInputMessage="1" showErrorMessage="1" sqref="C23">
      <formula1>$I$2:$I$3</formula1>
    </dataValidation>
    <dataValidation type="list" allowBlank="1" showInputMessage="1" showErrorMessage="1" sqref="C20:C21">
      <formula1>$H$2:$H$4</formula1>
    </dataValidation>
    <dataValidation type="list" allowBlank="1" showInputMessage="1" showErrorMessage="1" sqref="C24">
      <formula1>$H$2:$H$4</formula1>
    </dataValidation>
  </dataValidations>
  <pageMargins left="0.2" right="0.2" top="0.25" bottom="0.25" header="0.3" footer="0.3"/>
  <pageSetup paperSize="9" scale="8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defaultSize="0" autoFill="0" autoLine="0" autoPict="0">
                <anchor moveWithCells="1">
                  <from>
                    <xdr:col>2</xdr:col>
                    <xdr:colOff>95250</xdr:colOff>
                    <xdr:row>35</xdr:row>
                    <xdr:rowOff>0</xdr:rowOff>
                  </from>
                  <to>
                    <xdr:col>2</xdr:col>
                    <xdr:colOff>3105150</xdr:colOff>
                    <xdr:row>36</xdr:row>
                    <xdr:rowOff>9525</xdr:rowOff>
                  </to>
                </anchor>
              </controlPr>
            </control>
          </mc:Choice>
        </mc:AlternateContent>
        <mc:AlternateContent xmlns:mc="http://schemas.openxmlformats.org/markup-compatibility/2006">
          <mc:Choice Requires="x14">
            <control shapeId="3074" r:id="rId5" name="Check Box 2">
              <controlPr defaultSize="0" autoFill="0" autoLine="0" autoPict="0">
                <anchor moveWithCells="1">
                  <from>
                    <xdr:col>2</xdr:col>
                    <xdr:colOff>95250</xdr:colOff>
                    <xdr:row>37</xdr:row>
                    <xdr:rowOff>0</xdr:rowOff>
                  </from>
                  <to>
                    <xdr:col>3</xdr:col>
                    <xdr:colOff>1019175</xdr:colOff>
                    <xdr:row>37</xdr:row>
                    <xdr:rowOff>161925</xdr:rowOff>
                  </to>
                </anchor>
              </controlPr>
            </control>
          </mc:Choice>
        </mc:AlternateContent>
        <mc:AlternateContent xmlns:mc="http://schemas.openxmlformats.org/markup-compatibility/2006">
          <mc:Choice Requires="x14">
            <control shapeId="3075" r:id="rId6" name="Check Box 3">
              <controlPr defaultSize="0" autoFill="0" autoLine="0" autoPict="0">
                <anchor moveWithCells="1">
                  <from>
                    <xdr:col>2</xdr:col>
                    <xdr:colOff>95250</xdr:colOff>
                    <xdr:row>35</xdr:row>
                    <xdr:rowOff>180975</xdr:rowOff>
                  </from>
                  <to>
                    <xdr:col>3</xdr:col>
                    <xdr:colOff>1933575</xdr:colOff>
                    <xdr:row>36</xdr:row>
                    <xdr:rowOff>180975</xdr:rowOff>
                  </to>
                </anchor>
              </controlPr>
            </control>
          </mc:Choice>
        </mc:AlternateContent>
        <mc:AlternateContent xmlns:mc="http://schemas.openxmlformats.org/markup-compatibility/2006">
          <mc:Choice Requires="x14">
            <control shapeId="3076" r:id="rId7" name="Check Box 4">
              <controlPr defaultSize="0" autoFill="0" autoLine="0" autoPict="0">
                <anchor moveWithCells="1">
                  <from>
                    <xdr:col>2</xdr:col>
                    <xdr:colOff>38100</xdr:colOff>
                    <xdr:row>39</xdr:row>
                    <xdr:rowOff>28575</xdr:rowOff>
                  </from>
                  <to>
                    <xdr:col>6</xdr:col>
                    <xdr:colOff>1600200</xdr:colOff>
                    <xdr:row>39</xdr:row>
                    <xdr:rowOff>161925</xdr:rowOff>
                  </to>
                </anchor>
              </controlPr>
            </control>
          </mc:Choice>
        </mc:AlternateContent>
        <mc:AlternateContent xmlns:mc="http://schemas.openxmlformats.org/markup-compatibility/2006">
          <mc:Choice Requires="x14">
            <control shapeId="3077" r:id="rId8" name="Check Box 5">
              <controlPr defaultSize="0" autoFill="0" autoLine="0" autoPict="0">
                <anchor moveWithCells="1">
                  <from>
                    <xdr:col>2</xdr:col>
                    <xdr:colOff>47625</xdr:colOff>
                    <xdr:row>40</xdr:row>
                    <xdr:rowOff>28575</xdr:rowOff>
                  </from>
                  <to>
                    <xdr:col>10</xdr:col>
                    <xdr:colOff>85725</xdr:colOff>
                    <xdr:row>41</xdr:row>
                    <xdr:rowOff>0</xdr:rowOff>
                  </to>
                </anchor>
              </controlPr>
            </control>
          </mc:Choice>
        </mc:AlternateContent>
        <mc:AlternateContent xmlns:mc="http://schemas.openxmlformats.org/markup-compatibility/2006">
          <mc:Choice Requires="x14">
            <control shapeId="3078" r:id="rId9" name="Check Box 6">
              <controlPr defaultSize="0" autoFill="0" autoLine="0" autoPict="0">
                <anchor moveWithCells="1">
                  <from>
                    <xdr:col>2</xdr:col>
                    <xdr:colOff>47625</xdr:colOff>
                    <xdr:row>41</xdr:row>
                    <xdr:rowOff>9525</xdr:rowOff>
                  </from>
                  <to>
                    <xdr:col>6</xdr:col>
                    <xdr:colOff>685800</xdr:colOff>
                    <xdr:row>42</xdr:row>
                    <xdr:rowOff>9525</xdr:rowOff>
                  </to>
                </anchor>
              </controlPr>
            </control>
          </mc:Choice>
        </mc:AlternateContent>
        <mc:AlternateContent xmlns:mc="http://schemas.openxmlformats.org/markup-compatibility/2006">
          <mc:Choice Requires="x14">
            <control shapeId="3079" r:id="rId10" name="Check Box 7">
              <controlPr defaultSize="0" autoFill="0" autoLine="0" autoPict="0">
                <anchor moveWithCells="1">
                  <from>
                    <xdr:col>1</xdr:col>
                    <xdr:colOff>0</xdr:colOff>
                    <xdr:row>11</xdr:row>
                    <xdr:rowOff>0</xdr:rowOff>
                  </from>
                  <to>
                    <xdr:col>1</xdr:col>
                    <xdr:colOff>2933700</xdr:colOff>
                    <xdr:row>12</xdr:row>
                    <xdr:rowOff>19050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M101"/>
  <sheetViews>
    <sheetView workbookViewId="0">
      <selection activeCell="C51" sqref="C51"/>
    </sheetView>
  </sheetViews>
  <sheetFormatPr defaultRowHeight="15" x14ac:dyDescent="0.25"/>
  <cols>
    <col min="1" max="1" width="9.140625" style="34"/>
    <col min="2" max="2" width="62.42578125" style="35" customWidth="1"/>
    <col min="3" max="3" width="50.28515625" style="34" customWidth="1"/>
    <col min="4" max="4" width="45.140625" style="34" customWidth="1"/>
    <col min="5" max="5" width="37.140625" style="34" customWidth="1"/>
    <col min="6" max="6" width="18.85546875" style="34" customWidth="1"/>
    <col min="7" max="7" width="28.28515625" style="34" customWidth="1"/>
    <col min="8" max="8" width="4" style="34" hidden="1" customWidth="1"/>
    <col min="9" max="10" width="7.85546875" style="34" hidden="1" customWidth="1"/>
    <col min="11" max="11" width="9.140625" style="34"/>
    <col min="12" max="12" width="10.5703125" style="34" bestFit="1" customWidth="1"/>
    <col min="13" max="16384" width="9.140625" style="34"/>
  </cols>
  <sheetData>
    <row r="1" spans="1:10" ht="19.5" x14ac:dyDescent="0.25">
      <c r="A1" s="1" t="s">
        <v>111</v>
      </c>
      <c r="B1" s="34"/>
      <c r="C1" s="57"/>
      <c r="D1" s="57"/>
      <c r="E1" s="56"/>
      <c r="F1" s="56"/>
      <c r="H1" s="56" t="s">
        <v>110</v>
      </c>
      <c r="I1" s="56" t="s">
        <v>109</v>
      </c>
      <c r="J1" s="34" t="s">
        <v>108</v>
      </c>
    </row>
    <row r="2" spans="1:10" ht="17.25" x14ac:dyDescent="0.25">
      <c r="A2" s="66"/>
      <c r="B2" s="2"/>
      <c r="C2" s="57"/>
      <c r="D2" s="57"/>
      <c r="E2" s="56"/>
      <c r="F2" s="56"/>
      <c r="H2" s="56" t="s">
        <v>107</v>
      </c>
      <c r="I2" s="34" t="s">
        <v>87</v>
      </c>
      <c r="J2" s="67" t="s">
        <v>106</v>
      </c>
    </row>
    <row r="3" spans="1:10" ht="17.25" x14ac:dyDescent="0.25">
      <c r="A3" s="36" t="s">
        <v>105</v>
      </c>
      <c r="B3" s="2"/>
      <c r="C3" s="57"/>
      <c r="D3" s="57"/>
      <c r="E3" s="56"/>
      <c r="F3" s="56"/>
      <c r="H3" s="56" t="s">
        <v>104</v>
      </c>
      <c r="I3" s="34" t="s">
        <v>103</v>
      </c>
      <c r="J3" s="67" t="s">
        <v>102</v>
      </c>
    </row>
    <row r="4" spans="1:10" ht="17.25" x14ac:dyDescent="0.25">
      <c r="A4" s="66"/>
      <c r="B4" s="2"/>
      <c r="C4" s="57"/>
      <c r="D4" s="57"/>
      <c r="E4" s="56"/>
      <c r="F4" s="56"/>
      <c r="H4" s="56" t="s">
        <v>89</v>
      </c>
      <c r="J4" s="67" t="s">
        <v>101</v>
      </c>
    </row>
    <row r="5" spans="1:10" ht="17.25" x14ac:dyDescent="0.25">
      <c r="A5" s="66"/>
      <c r="B5" s="55" t="s">
        <v>100</v>
      </c>
      <c r="C5" s="63" t="s">
        <v>197</v>
      </c>
      <c r="D5" s="57"/>
      <c r="E5" s="56"/>
      <c r="F5" s="56"/>
      <c r="G5" s="56"/>
    </row>
    <row r="6" spans="1:10" ht="30" customHeight="1" x14ac:dyDescent="0.25">
      <c r="A6" s="66"/>
      <c r="B6" s="55" t="s">
        <v>99</v>
      </c>
      <c r="C6" s="63" t="s">
        <v>208</v>
      </c>
      <c r="D6" s="57"/>
      <c r="E6" s="56"/>
      <c r="F6" s="56"/>
      <c r="G6" s="56"/>
    </row>
    <row r="7" spans="1:10" ht="17.25" x14ac:dyDescent="0.25">
      <c r="A7" s="66"/>
      <c r="B7" s="2"/>
      <c r="C7" s="57"/>
      <c r="D7" s="57"/>
      <c r="E7" s="56"/>
      <c r="F7" s="56"/>
      <c r="G7" s="56"/>
    </row>
    <row r="8" spans="1:10" ht="17.25" x14ac:dyDescent="0.25">
      <c r="A8" s="36" t="s">
        <v>98</v>
      </c>
      <c r="B8" s="2"/>
      <c r="C8" s="57"/>
      <c r="D8" s="57"/>
      <c r="E8" s="56"/>
      <c r="F8" s="56"/>
      <c r="G8" s="56"/>
    </row>
    <row r="9" spans="1:10" ht="17.25" x14ac:dyDescent="0.25">
      <c r="A9" s="36"/>
      <c r="B9" s="2"/>
      <c r="C9" s="57"/>
      <c r="D9" s="57"/>
      <c r="E9" s="56"/>
      <c r="F9" s="56"/>
      <c r="G9" s="56"/>
    </row>
    <row r="10" spans="1:10" ht="17.25" x14ac:dyDescent="0.25">
      <c r="A10" s="36"/>
      <c r="B10" s="55" t="s">
        <v>97</v>
      </c>
      <c r="C10" s="63" t="s">
        <v>209</v>
      </c>
      <c r="G10" s="56"/>
    </row>
    <row r="11" spans="1:10" ht="17.25" x14ac:dyDescent="0.25">
      <c r="A11" s="36"/>
      <c r="B11" s="55" t="s">
        <v>96</v>
      </c>
      <c r="C11" s="63"/>
      <c r="G11" s="56"/>
    </row>
    <row r="12" spans="1:10" ht="405" x14ac:dyDescent="0.25">
      <c r="A12" s="36"/>
      <c r="B12" s="65"/>
      <c r="C12" s="110" t="s">
        <v>210</v>
      </c>
      <c r="D12" s="57"/>
      <c r="E12" s="56"/>
      <c r="F12" s="56"/>
      <c r="G12" s="56"/>
    </row>
    <row r="13" spans="1:10" ht="17.25" x14ac:dyDescent="0.25">
      <c r="A13" s="36"/>
      <c r="B13" s="55" t="s">
        <v>95</v>
      </c>
      <c r="C13" s="111" t="s">
        <v>211</v>
      </c>
      <c r="D13" s="57"/>
      <c r="E13" s="56"/>
      <c r="F13" s="56"/>
      <c r="G13" s="56"/>
    </row>
    <row r="14" spans="1:10" ht="17.25" x14ac:dyDescent="0.25">
      <c r="A14" s="36"/>
      <c r="B14" s="55" t="s">
        <v>94</v>
      </c>
      <c r="C14" s="111" t="s">
        <v>212</v>
      </c>
      <c r="D14" s="57"/>
      <c r="E14" s="56"/>
      <c r="F14" s="56"/>
      <c r="G14" s="56"/>
    </row>
    <row r="15" spans="1:10" ht="17.25" x14ac:dyDescent="0.25">
      <c r="A15" s="36"/>
      <c r="B15" s="2"/>
      <c r="C15" s="58"/>
      <c r="D15" s="57"/>
      <c r="E15" s="56"/>
      <c r="F15" s="56"/>
      <c r="G15" s="56"/>
    </row>
    <row r="16" spans="1:10" ht="17.25" x14ac:dyDescent="0.25">
      <c r="A16" s="36" t="s">
        <v>93</v>
      </c>
      <c r="B16" s="2"/>
      <c r="C16" s="58"/>
      <c r="D16" s="57"/>
      <c r="E16" s="56"/>
      <c r="F16" s="56"/>
      <c r="G16" s="56"/>
    </row>
    <row r="17" spans="1:10" ht="17.25" x14ac:dyDescent="0.25">
      <c r="B17" s="55" t="s">
        <v>92</v>
      </c>
      <c r="C17" s="63" t="s">
        <v>213</v>
      </c>
      <c r="D17" s="57"/>
      <c r="E17" s="56"/>
      <c r="F17" s="56"/>
      <c r="G17" s="56"/>
    </row>
    <row r="18" spans="1:10" ht="17.25" x14ac:dyDescent="0.25">
      <c r="A18" s="36"/>
      <c r="B18" s="55" t="s">
        <v>91</v>
      </c>
      <c r="C18" s="63"/>
      <c r="D18" s="57"/>
      <c r="E18" s="56"/>
      <c r="F18" s="56"/>
      <c r="G18" s="56"/>
    </row>
    <row r="19" spans="1:10" ht="17.25" x14ac:dyDescent="0.25">
      <c r="A19" s="36"/>
      <c r="B19" s="57"/>
      <c r="C19" s="57"/>
      <c r="D19" s="57"/>
      <c r="E19" s="56"/>
      <c r="F19" s="56"/>
      <c r="G19" s="56"/>
    </row>
    <row r="20" spans="1:10" ht="26.25" customHeight="1" x14ac:dyDescent="0.25">
      <c r="A20" s="36"/>
      <c r="B20" s="55" t="s">
        <v>90</v>
      </c>
      <c r="C20" s="62" t="s">
        <v>107</v>
      </c>
      <c r="F20" s="56"/>
      <c r="G20" s="56"/>
    </row>
    <row r="21" spans="1:10" ht="17.25" x14ac:dyDescent="0.25">
      <c r="A21" s="36"/>
      <c r="B21" s="34"/>
      <c r="C21" s="61" t="s">
        <v>107</v>
      </c>
      <c r="F21" s="56"/>
      <c r="G21" s="56"/>
    </row>
    <row r="22" spans="1:10" ht="17.25" x14ac:dyDescent="0.25">
      <c r="A22" s="36"/>
      <c r="B22" s="2"/>
      <c r="C22" s="58"/>
      <c r="D22" s="57"/>
      <c r="E22" s="56"/>
      <c r="F22" s="56"/>
      <c r="G22" s="56"/>
    </row>
    <row r="23" spans="1:10" ht="17.25" x14ac:dyDescent="0.25">
      <c r="A23" s="36"/>
      <c r="B23" s="55" t="s">
        <v>88</v>
      </c>
      <c r="C23" s="62" t="s">
        <v>87</v>
      </c>
      <c r="F23" s="56"/>
      <c r="G23" s="56"/>
    </row>
    <row r="24" spans="1:10" ht="17.25" x14ac:dyDescent="0.25">
      <c r="A24" s="36"/>
      <c r="B24" s="34"/>
      <c r="C24" s="61" t="s">
        <v>107</v>
      </c>
      <c r="D24" s="57"/>
      <c r="E24" s="56"/>
      <c r="F24" s="56"/>
      <c r="G24" s="56"/>
    </row>
    <row r="25" spans="1:10" ht="17.25" x14ac:dyDescent="0.25">
      <c r="A25" s="36"/>
      <c r="B25" s="2"/>
      <c r="C25" s="58"/>
      <c r="D25" s="57"/>
      <c r="E25" s="56"/>
      <c r="F25" s="56"/>
      <c r="G25" s="56"/>
    </row>
    <row r="26" spans="1:10" customFormat="1" ht="15.75" customHeight="1" x14ac:dyDescent="0.25">
      <c r="A26" s="36" t="s">
        <v>86</v>
      </c>
      <c r="C26" s="33"/>
      <c r="D26" s="33"/>
      <c r="E26" s="33"/>
      <c r="F26" s="33"/>
      <c r="G26" s="33"/>
      <c r="H26" s="33"/>
      <c r="I26" s="33"/>
      <c r="J26" s="33"/>
    </row>
    <row r="27" spans="1:10" customFormat="1" ht="17.25" x14ac:dyDescent="0.25">
      <c r="B27" s="33"/>
      <c r="C27" s="33"/>
      <c r="D27" s="33"/>
      <c r="E27" s="33"/>
      <c r="F27" s="33"/>
      <c r="G27" s="33"/>
      <c r="H27" s="33"/>
      <c r="I27" s="33"/>
      <c r="J27" s="33"/>
    </row>
    <row r="28" spans="1:10" customFormat="1" ht="42" x14ac:dyDescent="0.25">
      <c r="B28" s="60" t="s">
        <v>85</v>
      </c>
      <c r="C28" s="60" t="s">
        <v>84</v>
      </c>
      <c r="D28" s="60" t="s">
        <v>83</v>
      </c>
      <c r="E28" s="60" t="s">
        <v>82</v>
      </c>
      <c r="F28" s="33"/>
      <c r="G28" s="33"/>
      <c r="H28" s="33"/>
      <c r="I28" s="33"/>
      <c r="J28" s="33"/>
    </row>
    <row r="29" spans="1:10" customFormat="1" ht="243.75" x14ac:dyDescent="0.3">
      <c r="B29" s="54" t="s">
        <v>101</v>
      </c>
      <c r="C29" s="112" t="s">
        <v>214</v>
      </c>
      <c r="D29" s="54"/>
      <c r="E29" s="112" t="s">
        <v>215</v>
      </c>
      <c r="F29" s="59"/>
      <c r="G29" s="33"/>
      <c r="H29" s="33"/>
      <c r="I29" s="33"/>
      <c r="J29" s="59"/>
    </row>
    <row r="30" spans="1:10" ht="17.25" x14ac:dyDescent="0.25">
      <c r="A30" s="36"/>
      <c r="B30" s="2"/>
      <c r="C30" s="58"/>
      <c r="D30" s="57"/>
      <c r="E30" s="56"/>
      <c r="F30" s="56"/>
      <c r="G30" s="56"/>
    </row>
    <row r="31" spans="1:10" s="49" customFormat="1" ht="20.25" customHeight="1" x14ac:dyDescent="0.25">
      <c r="A31" s="36" t="s">
        <v>81</v>
      </c>
    </row>
    <row r="32" spans="1:10" s="49" customFormat="1" ht="15" customHeight="1" x14ac:dyDescent="0.25"/>
    <row r="33" spans="1:5" s="49" customFormat="1" ht="15" customHeight="1" x14ac:dyDescent="0.25">
      <c r="B33" s="55" t="s">
        <v>80</v>
      </c>
      <c r="C33" s="113" t="s">
        <v>216</v>
      </c>
    </row>
    <row r="34" spans="1:5" s="49" customFormat="1" ht="17.25" customHeight="1" x14ac:dyDescent="0.25"/>
    <row r="35" spans="1:5" s="49" customFormat="1" ht="15" customHeight="1" x14ac:dyDescent="0.25">
      <c r="B35" s="105" t="s">
        <v>113</v>
      </c>
    </row>
    <row r="36" spans="1:5" s="49" customFormat="1" ht="15" customHeight="1" x14ac:dyDescent="0.25">
      <c r="B36" s="105"/>
    </row>
    <row r="37" spans="1:5" s="49" customFormat="1" ht="15" customHeight="1" x14ac:dyDescent="0.25">
      <c r="B37" s="105"/>
      <c r="C37" s="52"/>
    </row>
    <row r="38" spans="1:5" s="49" customFormat="1" ht="243" x14ac:dyDescent="0.25">
      <c r="C38" s="112" t="s">
        <v>217</v>
      </c>
    </row>
    <row r="39" spans="1:5" s="49" customFormat="1" ht="13.5" customHeight="1" x14ac:dyDescent="0.25">
      <c r="B39" s="91" t="s">
        <v>77</v>
      </c>
    </row>
    <row r="40" spans="1:5" s="49" customFormat="1" ht="13.5" x14ac:dyDescent="0.25">
      <c r="B40" s="92"/>
    </row>
    <row r="41" spans="1:5" s="49" customFormat="1" ht="13.5" x14ac:dyDescent="0.25">
      <c r="B41" s="93"/>
    </row>
    <row r="42" spans="1:5" s="49" customFormat="1" ht="13.5" x14ac:dyDescent="0.25"/>
    <row r="43" spans="1:5" s="49" customFormat="1" ht="13.5" x14ac:dyDescent="0.25"/>
    <row r="44" spans="1:5" s="49" customFormat="1" ht="15.75" x14ac:dyDescent="0.25">
      <c r="A44" s="36" t="s">
        <v>76</v>
      </c>
    </row>
    <row r="45" spans="1:5" s="49" customFormat="1" ht="13.5" x14ac:dyDescent="0.25"/>
    <row r="46" spans="1:5" s="49" customFormat="1" ht="35.25" customHeight="1" x14ac:dyDescent="0.25">
      <c r="B46" s="97" t="s">
        <v>218</v>
      </c>
      <c r="C46" s="98"/>
      <c r="D46" s="98"/>
      <c r="E46" s="99"/>
    </row>
    <row r="47" spans="1:5" s="49" customFormat="1" ht="15" customHeight="1" x14ac:dyDescent="0.25"/>
    <row r="48" spans="1:5" s="49" customFormat="1" ht="15" customHeight="1" x14ac:dyDescent="0.25">
      <c r="A48" s="36" t="s">
        <v>75</v>
      </c>
    </row>
    <row r="49" spans="1:7" s="49" customFormat="1" ht="15" customHeight="1" x14ac:dyDescent="0.25"/>
    <row r="50" spans="1:7" s="49" customFormat="1" ht="15" customHeight="1" x14ac:dyDescent="0.25">
      <c r="B50" s="97" t="s">
        <v>219</v>
      </c>
      <c r="C50" s="98"/>
      <c r="D50" s="98"/>
      <c r="E50" s="99"/>
    </row>
    <row r="51" spans="1:7" s="49" customFormat="1" ht="15" customHeight="1" x14ac:dyDescent="0.25"/>
    <row r="52" spans="1:7" s="49" customFormat="1" ht="15" customHeight="1" x14ac:dyDescent="0.25">
      <c r="A52" s="36" t="s">
        <v>74</v>
      </c>
    </row>
    <row r="53" spans="1:7" s="49" customFormat="1" ht="15" customHeight="1" x14ac:dyDescent="0.25"/>
    <row r="54" spans="1:7" s="49" customFormat="1" ht="13.5" x14ac:dyDescent="0.25">
      <c r="B54" s="97" t="s">
        <v>220</v>
      </c>
      <c r="C54" s="98"/>
      <c r="D54" s="98"/>
      <c r="E54" s="99"/>
    </row>
    <row r="55" spans="1:7" s="49" customFormat="1" ht="13.5" x14ac:dyDescent="0.25"/>
    <row r="56" spans="1:7" s="49" customFormat="1" ht="14.25" x14ac:dyDescent="0.25">
      <c r="A56" s="36" t="s">
        <v>73</v>
      </c>
    </row>
    <row r="57" spans="1:7" s="49" customFormat="1" ht="13.5" x14ac:dyDescent="0.25"/>
    <row r="58" spans="1:7" s="49" customFormat="1" ht="15" customHeight="1" x14ac:dyDescent="0.25">
      <c r="B58" s="100" t="s">
        <v>72</v>
      </c>
      <c r="C58" s="100" t="s">
        <v>71</v>
      </c>
      <c r="D58" s="100" t="s">
        <v>0</v>
      </c>
      <c r="E58" s="100" t="s">
        <v>10</v>
      </c>
      <c r="F58" s="100" t="s">
        <v>11</v>
      </c>
      <c r="G58" s="47" t="s">
        <v>70</v>
      </c>
    </row>
    <row r="59" spans="1:7" s="49" customFormat="1" ht="13.5" x14ac:dyDescent="0.25">
      <c r="B59" s="101"/>
      <c r="C59" s="101"/>
      <c r="D59" s="101"/>
      <c r="E59" s="101"/>
      <c r="F59" s="101"/>
      <c r="G59" s="47" t="str">
        <f>C14</f>
        <v>10/2030</v>
      </c>
    </row>
    <row r="60" spans="1:7" ht="40.5" x14ac:dyDescent="0.25">
      <c r="B60" s="114" t="s">
        <v>221</v>
      </c>
      <c r="C60" s="44"/>
      <c r="D60" s="44"/>
      <c r="E60" s="44"/>
      <c r="F60" s="50"/>
      <c r="G60" s="41"/>
    </row>
    <row r="61" spans="1:7" x14ac:dyDescent="0.25">
      <c r="B61" s="51"/>
      <c r="C61" s="44"/>
      <c r="D61" s="44"/>
      <c r="E61" s="44"/>
      <c r="F61" s="50"/>
      <c r="G61" s="41"/>
    </row>
    <row r="62" spans="1:7" x14ac:dyDescent="0.25">
      <c r="B62" s="49"/>
    </row>
    <row r="63" spans="1:7" x14ac:dyDescent="0.25">
      <c r="A63" s="36" t="s">
        <v>69</v>
      </c>
      <c r="B63" s="49"/>
    </row>
    <row r="64" spans="1:7" x14ac:dyDescent="0.25">
      <c r="B64" s="49"/>
    </row>
    <row r="65" spans="1:13" ht="15" customHeight="1" x14ac:dyDescent="0.25">
      <c r="B65" s="100" t="s">
        <v>68</v>
      </c>
      <c r="C65" s="100" t="s">
        <v>65</v>
      </c>
      <c r="D65" s="100" t="s">
        <v>0</v>
      </c>
      <c r="E65" s="100" t="s">
        <v>10</v>
      </c>
      <c r="F65" s="100" t="s">
        <v>11</v>
      </c>
      <c r="G65" s="47" t="s">
        <v>64</v>
      </c>
    </row>
    <row r="66" spans="1:13" x14ac:dyDescent="0.25">
      <c r="B66" s="101"/>
      <c r="C66" s="101"/>
      <c r="D66" s="101"/>
      <c r="E66" s="101"/>
      <c r="F66" s="101"/>
      <c r="G66" s="47" t="str">
        <f>C14</f>
        <v>10/2030</v>
      </c>
    </row>
    <row r="67" spans="1:13" customFormat="1" x14ac:dyDescent="0.25">
      <c r="B67" s="116" t="s">
        <v>222</v>
      </c>
      <c r="C67" s="76" t="s">
        <v>58</v>
      </c>
      <c r="D67" s="117">
        <f>D71</f>
        <v>272510</v>
      </c>
      <c r="E67" s="117">
        <f t="shared" ref="E67:G67" si="0">E71</f>
        <v>566440</v>
      </c>
      <c r="F67" s="117">
        <f t="shared" si="0"/>
        <v>532820</v>
      </c>
      <c r="G67" s="117">
        <f t="shared" si="0"/>
        <v>2304960</v>
      </c>
      <c r="M67" s="118">
        <f>+G71+'[1]Հ2 Ձև2 (Costruction and ICT)'!G84+'[1]Հ2 Ձև3 (Consulting &amp; Capacity)'!G90</f>
        <v>4656960</v>
      </c>
    </row>
    <row r="68" spans="1:13" customFormat="1" x14ac:dyDescent="0.25">
      <c r="B68" s="116" t="s">
        <v>223</v>
      </c>
      <c r="C68" s="76" t="s">
        <v>58</v>
      </c>
      <c r="D68" s="117">
        <f>D71</f>
        <v>272510</v>
      </c>
      <c r="E68" s="117">
        <f t="shared" ref="E68:G68" si="1">E71</f>
        <v>566440</v>
      </c>
      <c r="F68" s="117">
        <f t="shared" si="1"/>
        <v>532820</v>
      </c>
      <c r="G68" s="117">
        <f t="shared" si="1"/>
        <v>2304960</v>
      </c>
      <c r="M68" t="e">
        <f>+M67/M66</f>
        <v>#DIV/0!</v>
      </c>
    </row>
    <row r="69" spans="1:13" customFormat="1" x14ac:dyDescent="0.25">
      <c r="B69" s="119" t="s">
        <v>224</v>
      </c>
      <c r="C69" s="76" t="s">
        <v>58</v>
      </c>
      <c r="D69" s="117">
        <f>D71</f>
        <v>272510</v>
      </c>
      <c r="E69" s="117">
        <f t="shared" ref="E69:G69" si="2">E71</f>
        <v>566440</v>
      </c>
      <c r="F69" s="117">
        <f t="shared" si="2"/>
        <v>532820</v>
      </c>
      <c r="G69" s="117">
        <f t="shared" si="2"/>
        <v>2304960</v>
      </c>
      <c r="K69" s="120"/>
    </row>
    <row r="70" spans="1:13" customFormat="1" ht="42.75" x14ac:dyDescent="0.25">
      <c r="B70" s="121" t="s">
        <v>225</v>
      </c>
      <c r="C70" s="76" t="s">
        <v>58</v>
      </c>
      <c r="D70" s="117">
        <f>D71</f>
        <v>272510</v>
      </c>
      <c r="E70" s="117">
        <f t="shared" ref="E70:G70" si="3">E71</f>
        <v>566440</v>
      </c>
      <c r="F70" s="117">
        <f t="shared" si="3"/>
        <v>532820</v>
      </c>
      <c r="G70" s="117">
        <f t="shared" si="3"/>
        <v>2304960</v>
      </c>
      <c r="K70" s="120"/>
      <c r="L70" s="118">
        <f>+G70+'[1]Հ2 Ձև3 (Consulting &amp; Capacity)'!G86</f>
        <v>3104640</v>
      </c>
    </row>
    <row r="71" spans="1:13" customFormat="1" ht="16.5" x14ac:dyDescent="0.3">
      <c r="B71" s="122" t="s">
        <v>226</v>
      </c>
      <c r="C71" s="76" t="s">
        <v>58</v>
      </c>
      <c r="D71" s="123">
        <v>272510</v>
      </c>
      <c r="E71" s="123">
        <v>566440</v>
      </c>
      <c r="F71" s="123">
        <v>532820</v>
      </c>
      <c r="G71" s="124">
        <v>2304960</v>
      </c>
      <c r="K71" s="120"/>
    </row>
    <row r="72" spans="1:13" x14ac:dyDescent="0.25">
      <c r="B72" s="44"/>
      <c r="C72" s="47" t="s">
        <v>58</v>
      </c>
      <c r="D72" s="43"/>
      <c r="E72" s="43"/>
      <c r="F72" s="48"/>
      <c r="G72" s="31"/>
    </row>
    <row r="73" spans="1:13" x14ac:dyDescent="0.25">
      <c r="B73" s="39" t="s">
        <v>36</v>
      </c>
      <c r="C73" s="39" t="s">
        <v>58</v>
      </c>
      <c r="D73" s="126">
        <f>SUM(D67)</f>
        <v>272510</v>
      </c>
      <c r="E73" s="126">
        <f t="shared" ref="E73:G73" si="4">SUM(E67)</f>
        <v>566440</v>
      </c>
      <c r="F73" s="126">
        <f t="shared" si="4"/>
        <v>532820</v>
      </c>
      <c r="G73" s="126">
        <f t="shared" si="4"/>
        <v>2304960</v>
      </c>
    </row>
    <row r="74" spans="1:13" x14ac:dyDescent="0.25">
      <c r="B74" s="34"/>
    </row>
    <row r="75" spans="1:13" x14ac:dyDescent="0.25">
      <c r="A75" s="36" t="s">
        <v>67</v>
      </c>
      <c r="B75" s="34"/>
    </row>
    <row r="76" spans="1:13" x14ac:dyDescent="0.25">
      <c r="B76" s="34"/>
    </row>
    <row r="77" spans="1:13" ht="15" customHeight="1" x14ac:dyDescent="0.25">
      <c r="B77" s="100" t="s">
        <v>66</v>
      </c>
      <c r="C77" s="100" t="s">
        <v>65</v>
      </c>
      <c r="D77" s="100" t="s">
        <v>0</v>
      </c>
      <c r="E77" s="100" t="s">
        <v>10</v>
      </c>
      <c r="F77" s="100" t="s">
        <v>11</v>
      </c>
      <c r="G77" s="47" t="s">
        <v>64</v>
      </c>
    </row>
    <row r="78" spans="1:13" x14ac:dyDescent="0.25">
      <c r="B78" s="101"/>
      <c r="C78" s="101"/>
      <c r="D78" s="101"/>
      <c r="E78" s="101"/>
      <c r="F78" s="101"/>
      <c r="G78" s="47" t="str">
        <f>C14</f>
        <v>10/2030</v>
      </c>
    </row>
    <row r="79" spans="1:13" x14ac:dyDescent="0.25">
      <c r="B79" s="37" t="s">
        <v>63</v>
      </c>
      <c r="C79" s="40" t="s">
        <v>58</v>
      </c>
      <c r="D79" s="39">
        <f>D73</f>
        <v>272510</v>
      </c>
      <c r="E79" s="39">
        <f>E73</f>
        <v>566440</v>
      </c>
      <c r="F79" s="39">
        <f>F73</f>
        <v>532820</v>
      </c>
      <c r="G79" s="39">
        <f>G73</f>
        <v>2304960</v>
      </c>
    </row>
    <row r="80" spans="1:13" x14ac:dyDescent="0.25">
      <c r="B80" s="45" t="s">
        <v>62</v>
      </c>
      <c r="C80" s="40" t="s">
        <v>58</v>
      </c>
      <c r="D80" s="43"/>
      <c r="E80" s="43"/>
      <c r="F80" s="42"/>
      <c r="G80" s="41"/>
    </row>
    <row r="81" spans="1:7" ht="15" customHeight="1" x14ac:dyDescent="0.25">
      <c r="B81" s="46" t="s">
        <v>61</v>
      </c>
      <c r="C81" s="40" t="s">
        <v>58</v>
      </c>
      <c r="D81" s="43"/>
      <c r="E81" s="43"/>
      <c r="F81" s="42"/>
      <c r="G81" s="41"/>
    </row>
    <row r="82" spans="1:7" x14ac:dyDescent="0.25">
      <c r="B82" s="45" t="s">
        <v>60</v>
      </c>
      <c r="C82" s="40" t="s">
        <v>58</v>
      </c>
      <c r="D82" s="39">
        <f>SUM(D83:D84)</f>
        <v>272510</v>
      </c>
      <c r="E82" s="39">
        <f>SUM(E83:E84)</f>
        <v>566440</v>
      </c>
      <c r="F82" s="39">
        <f>SUM(F83:F84)</f>
        <v>532820</v>
      </c>
      <c r="G82" s="39">
        <f>SUM(G83:G84)</f>
        <v>0</v>
      </c>
    </row>
    <row r="83" spans="1:7" x14ac:dyDescent="0.25">
      <c r="B83" s="44" t="s">
        <v>227</v>
      </c>
      <c r="C83" s="40" t="s">
        <v>58</v>
      </c>
      <c r="D83" s="125">
        <f>+D71</f>
        <v>272510</v>
      </c>
      <c r="E83" s="125">
        <f t="shared" ref="E83:F83" si="5">+E71</f>
        <v>566440</v>
      </c>
      <c r="F83" s="125">
        <f t="shared" si="5"/>
        <v>532820</v>
      </c>
      <c r="G83" s="41"/>
    </row>
    <row r="84" spans="1:7" x14ac:dyDescent="0.25">
      <c r="B84" s="44"/>
      <c r="C84" s="40" t="s">
        <v>58</v>
      </c>
      <c r="D84" s="43"/>
      <c r="E84" s="43"/>
      <c r="F84" s="42"/>
      <c r="G84" s="41"/>
    </row>
    <row r="85" spans="1:7" ht="15.75" customHeight="1" x14ac:dyDescent="0.25">
      <c r="B85" s="37" t="s">
        <v>59</v>
      </c>
      <c r="C85" s="40" t="s">
        <v>58</v>
      </c>
      <c r="D85" s="39">
        <f>D79-D82-D81</f>
        <v>0</v>
      </c>
      <c r="E85" s="39">
        <f>E79-E82-E81</f>
        <v>0</v>
      </c>
      <c r="F85" s="39">
        <f>F79-F82-F81</f>
        <v>0</v>
      </c>
      <c r="G85" s="39">
        <f>G79-G82-G81</f>
        <v>2304960</v>
      </c>
    </row>
    <row r="86" spans="1:7" x14ac:dyDescent="0.25">
      <c r="B86" s="34"/>
    </row>
    <row r="87" spans="1:7" ht="19.5" customHeight="1" x14ac:dyDescent="0.25">
      <c r="A87" s="36" t="s">
        <v>57</v>
      </c>
      <c r="B87" s="34"/>
    </row>
    <row r="88" spans="1:7" ht="21" customHeight="1" x14ac:dyDescent="0.25">
      <c r="B88" s="34"/>
    </row>
    <row r="89" spans="1:7" x14ac:dyDescent="0.25">
      <c r="B89" s="37" t="s">
        <v>56</v>
      </c>
      <c r="C89" s="102"/>
      <c r="D89" s="103"/>
      <c r="E89" s="104"/>
    </row>
    <row r="90" spans="1:7" x14ac:dyDescent="0.25">
      <c r="B90" s="34"/>
    </row>
    <row r="91" spans="1:7" ht="15.75" x14ac:dyDescent="0.25">
      <c r="A91" s="36" t="s">
        <v>55</v>
      </c>
      <c r="B91" s="38"/>
    </row>
    <row r="92" spans="1:7" x14ac:dyDescent="0.25">
      <c r="B92" s="34"/>
    </row>
    <row r="93" spans="1:7" x14ac:dyDescent="0.25">
      <c r="B93" s="37" t="s">
        <v>54</v>
      </c>
      <c r="C93" s="102"/>
      <c r="D93" s="103"/>
      <c r="E93" s="104"/>
    </row>
    <row r="94" spans="1:7" x14ac:dyDescent="0.25">
      <c r="B94" s="37" t="s">
        <v>53</v>
      </c>
      <c r="C94" s="102"/>
      <c r="D94" s="103"/>
      <c r="E94" s="104"/>
    </row>
    <row r="95" spans="1:7" ht="24.75" customHeight="1" x14ac:dyDescent="0.25">
      <c r="A95" s="36" t="s">
        <v>52</v>
      </c>
      <c r="B95" s="34"/>
    </row>
    <row r="96" spans="1:7" x14ac:dyDescent="0.25">
      <c r="B96" s="34"/>
    </row>
    <row r="97" spans="1:5" x14ac:dyDescent="0.25">
      <c r="B97" s="102"/>
      <c r="C97" s="103"/>
      <c r="D97" s="103"/>
      <c r="E97" s="104"/>
    </row>
    <row r="99" spans="1:5" x14ac:dyDescent="0.25">
      <c r="A99" s="36" t="s">
        <v>112</v>
      </c>
    </row>
    <row r="101" spans="1:5" x14ac:dyDescent="0.25">
      <c r="B101" s="102"/>
      <c r="C101" s="103"/>
      <c r="D101" s="103"/>
      <c r="E101" s="104"/>
    </row>
  </sheetData>
  <mergeCells count="25">
    <mergeCell ref="B101:E101"/>
    <mergeCell ref="C93:E93"/>
    <mergeCell ref="C94:E94"/>
    <mergeCell ref="B97:E97"/>
    <mergeCell ref="B77:B78"/>
    <mergeCell ref="C77:C78"/>
    <mergeCell ref="D77:D78"/>
    <mergeCell ref="E77:E78"/>
    <mergeCell ref="C89:E89"/>
    <mergeCell ref="F77:F78"/>
    <mergeCell ref="E58:E59"/>
    <mergeCell ref="B35:B37"/>
    <mergeCell ref="B39:B41"/>
    <mergeCell ref="B46:E46"/>
    <mergeCell ref="B50:E50"/>
    <mergeCell ref="B54:E54"/>
    <mergeCell ref="F58:F59"/>
    <mergeCell ref="B65:B66"/>
    <mergeCell ref="C65:C66"/>
    <mergeCell ref="D65:D66"/>
    <mergeCell ref="E65:E66"/>
    <mergeCell ref="F65:F66"/>
    <mergeCell ref="B58:B59"/>
    <mergeCell ref="C58:C59"/>
    <mergeCell ref="D58:D59"/>
  </mergeCells>
  <dataValidations count="4">
    <dataValidation type="list" allowBlank="1" showInputMessage="1" showErrorMessage="1" sqref="C20:C21">
      <formula1>$H$2:$H$4</formula1>
    </dataValidation>
    <dataValidation type="list" allowBlank="1" showInputMessage="1" showErrorMessage="1" sqref="C24">
      <formula1>$H$2:$H$4</formula1>
    </dataValidation>
    <dataValidation type="list" allowBlank="1" showInputMessage="1" showErrorMessage="1" sqref="C23">
      <formula1>$I$2:$I$3</formula1>
    </dataValidation>
    <dataValidation type="list" allowBlank="1" showInputMessage="1" showErrorMessage="1" sqref="B29">
      <formula1>$J$2:$J$4</formula1>
    </dataValidation>
  </dataValidations>
  <hyperlinks>
    <hyperlink ref="C28" location="_ftn1" display="_ftn1"/>
    <hyperlink ref="D28" location="_ftn2" display="_ftn2"/>
    <hyperlink ref="E28" location="_ftn3" display="_ftn3"/>
  </hyperlinks>
  <pageMargins left="0.2" right="0.2" top="0.25" bottom="0.25" header="0.3" footer="0.3"/>
  <pageSetup paperSize="9" scale="8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4097" r:id="rId4" name="Check Box 1">
              <controlPr defaultSize="0" autoFill="0" autoLine="0" autoPict="0">
                <anchor moveWithCells="1">
                  <from>
                    <xdr:col>2</xdr:col>
                    <xdr:colOff>95250</xdr:colOff>
                    <xdr:row>34</xdr:row>
                    <xdr:rowOff>0</xdr:rowOff>
                  </from>
                  <to>
                    <xdr:col>2</xdr:col>
                    <xdr:colOff>3105150</xdr:colOff>
                    <xdr:row>35</xdr:row>
                    <xdr:rowOff>9525</xdr:rowOff>
                  </to>
                </anchor>
              </controlPr>
            </control>
          </mc:Choice>
        </mc:AlternateContent>
        <mc:AlternateContent xmlns:mc="http://schemas.openxmlformats.org/markup-compatibility/2006">
          <mc:Choice Requires="x14">
            <control shapeId="4098" r:id="rId5" name="Check Box 2">
              <controlPr defaultSize="0" autoFill="0" autoLine="0" autoPict="0">
                <anchor moveWithCells="1">
                  <from>
                    <xdr:col>2</xdr:col>
                    <xdr:colOff>95250</xdr:colOff>
                    <xdr:row>36</xdr:row>
                    <xdr:rowOff>0</xdr:rowOff>
                  </from>
                  <to>
                    <xdr:col>3</xdr:col>
                    <xdr:colOff>1019175</xdr:colOff>
                    <xdr:row>36</xdr:row>
                    <xdr:rowOff>161925</xdr:rowOff>
                  </to>
                </anchor>
              </controlPr>
            </control>
          </mc:Choice>
        </mc:AlternateContent>
        <mc:AlternateContent xmlns:mc="http://schemas.openxmlformats.org/markup-compatibility/2006">
          <mc:Choice Requires="x14">
            <control shapeId="4099" r:id="rId6" name="Check Box 3">
              <controlPr defaultSize="0" autoFill="0" autoLine="0" autoPict="0">
                <anchor moveWithCells="1">
                  <from>
                    <xdr:col>2</xdr:col>
                    <xdr:colOff>95250</xdr:colOff>
                    <xdr:row>34</xdr:row>
                    <xdr:rowOff>180975</xdr:rowOff>
                  </from>
                  <to>
                    <xdr:col>3</xdr:col>
                    <xdr:colOff>1933575</xdr:colOff>
                    <xdr:row>35</xdr:row>
                    <xdr:rowOff>180975</xdr:rowOff>
                  </to>
                </anchor>
              </controlPr>
            </control>
          </mc:Choice>
        </mc:AlternateContent>
        <mc:AlternateContent xmlns:mc="http://schemas.openxmlformats.org/markup-compatibility/2006">
          <mc:Choice Requires="x14">
            <control shapeId="4100" r:id="rId7" name="Check Box 4">
              <controlPr defaultSize="0" autoFill="0" autoLine="0" autoPict="0">
                <anchor moveWithCells="1">
                  <from>
                    <xdr:col>2</xdr:col>
                    <xdr:colOff>38100</xdr:colOff>
                    <xdr:row>38</xdr:row>
                    <xdr:rowOff>28575</xdr:rowOff>
                  </from>
                  <to>
                    <xdr:col>10</xdr:col>
                    <xdr:colOff>28575</xdr:colOff>
                    <xdr:row>38</xdr:row>
                    <xdr:rowOff>161925</xdr:rowOff>
                  </to>
                </anchor>
              </controlPr>
            </control>
          </mc:Choice>
        </mc:AlternateContent>
        <mc:AlternateContent xmlns:mc="http://schemas.openxmlformats.org/markup-compatibility/2006">
          <mc:Choice Requires="x14">
            <control shapeId="4101" r:id="rId8" name="Check Box 5">
              <controlPr defaultSize="0" autoFill="0" autoLine="0" autoPict="0">
                <anchor moveWithCells="1">
                  <from>
                    <xdr:col>2</xdr:col>
                    <xdr:colOff>47625</xdr:colOff>
                    <xdr:row>39</xdr:row>
                    <xdr:rowOff>28575</xdr:rowOff>
                  </from>
                  <to>
                    <xdr:col>10</xdr:col>
                    <xdr:colOff>400050</xdr:colOff>
                    <xdr:row>40</xdr:row>
                    <xdr:rowOff>0</xdr:rowOff>
                  </to>
                </anchor>
              </controlPr>
            </control>
          </mc:Choice>
        </mc:AlternateContent>
        <mc:AlternateContent xmlns:mc="http://schemas.openxmlformats.org/markup-compatibility/2006">
          <mc:Choice Requires="x14">
            <control shapeId="4102" r:id="rId9" name="Check Box 6">
              <controlPr defaultSize="0" autoFill="0" autoLine="0" autoPict="0">
                <anchor moveWithCells="1">
                  <from>
                    <xdr:col>2</xdr:col>
                    <xdr:colOff>47625</xdr:colOff>
                    <xdr:row>40</xdr:row>
                    <xdr:rowOff>9525</xdr:rowOff>
                  </from>
                  <to>
                    <xdr:col>6</xdr:col>
                    <xdr:colOff>1000125</xdr:colOff>
                    <xdr:row>41</xdr:row>
                    <xdr:rowOff>9525</xdr:rowOff>
                  </to>
                </anchor>
              </controlPr>
            </control>
          </mc:Choice>
        </mc:AlternateContent>
        <mc:AlternateContent xmlns:mc="http://schemas.openxmlformats.org/markup-compatibility/2006">
          <mc:Choice Requires="x14">
            <control shapeId="4103" r:id="rId10" name="Check Box 7">
              <controlPr defaultSize="0" autoFill="0" autoLine="0" autoPict="0">
                <anchor moveWithCells="1">
                  <from>
                    <xdr:col>1</xdr:col>
                    <xdr:colOff>0</xdr:colOff>
                    <xdr:row>11</xdr:row>
                    <xdr:rowOff>0</xdr:rowOff>
                  </from>
                  <to>
                    <xdr:col>1</xdr:col>
                    <xdr:colOff>2933700</xdr:colOff>
                    <xdr:row>11</xdr:row>
                    <xdr:rowOff>238125</xdr:rowOff>
                  </to>
                </anchor>
              </controlPr>
            </control>
          </mc:Choice>
        </mc:AlternateContent>
        <mc:AlternateContent xmlns:mc="http://schemas.openxmlformats.org/markup-compatibility/2006">
          <mc:Choice Requires="x14">
            <control shapeId="4104" r:id="rId11" name="Check Box 8">
              <controlPr defaultSize="0" autoFill="0" autoLine="0" autoPict="0">
                <anchor moveWithCells="1">
                  <from>
                    <xdr:col>2</xdr:col>
                    <xdr:colOff>95250</xdr:colOff>
                    <xdr:row>34</xdr:row>
                    <xdr:rowOff>0</xdr:rowOff>
                  </from>
                  <to>
                    <xdr:col>2</xdr:col>
                    <xdr:colOff>3105150</xdr:colOff>
                    <xdr:row>35</xdr:row>
                    <xdr:rowOff>9525</xdr:rowOff>
                  </to>
                </anchor>
              </controlPr>
            </control>
          </mc:Choice>
        </mc:AlternateContent>
        <mc:AlternateContent xmlns:mc="http://schemas.openxmlformats.org/markup-compatibility/2006">
          <mc:Choice Requires="x14">
            <control shapeId="4105" r:id="rId12" name="Check Box 9">
              <controlPr defaultSize="0" autoFill="0" autoLine="0" autoPict="0">
                <anchor moveWithCells="1">
                  <from>
                    <xdr:col>2</xdr:col>
                    <xdr:colOff>95250</xdr:colOff>
                    <xdr:row>36</xdr:row>
                    <xdr:rowOff>0</xdr:rowOff>
                  </from>
                  <to>
                    <xdr:col>3</xdr:col>
                    <xdr:colOff>1019175</xdr:colOff>
                    <xdr:row>36</xdr:row>
                    <xdr:rowOff>161925</xdr:rowOff>
                  </to>
                </anchor>
              </controlPr>
            </control>
          </mc:Choice>
        </mc:AlternateContent>
        <mc:AlternateContent xmlns:mc="http://schemas.openxmlformats.org/markup-compatibility/2006">
          <mc:Choice Requires="x14">
            <control shapeId="4106" r:id="rId13" name="Check Box 10">
              <controlPr defaultSize="0" autoFill="0" autoLine="0" autoPict="0">
                <anchor moveWithCells="1">
                  <from>
                    <xdr:col>2</xdr:col>
                    <xdr:colOff>95250</xdr:colOff>
                    <xdr:row>34</xdr:row>
                    <xdr:rowOff>180975</xdr:rowOff>
                  </from>
                  <to>
                    <xdr:col>3</xdr:col>
                    <xdr:colOff>1933575</xdr:colOff>
                    <xdr:row>35</xdr:row>
                    <xdr:rowOff>180975</xdr:rowOff>
                  </to>
                </anchor>
              </controlPr>
            </control>
          </mc:Choice>
        </mc:AlternateContent>
        <mc:AlternateContent xmlns:mc="http://schemas.openxmlformats.org/markup-compatibility/2006">
          <mc:Choice Requires="x14">
            <control shapeId="4107" r:id="rId14" name="Check Box 11">
              <controlPr defaultSize="0" autoFill="0" autoLine="0" autoPict="0">
                <anchor moveWithCells="1">
                  <from>
                    <xdr:col>2</xdr:col>
                    <xdr:colOff>47625</xdr:colOff>
                    <xdr:row>40</xdr:row>
                    <xdr:rowOff>9525</xdr:rowOff>
                  </from>
                  <to>
                    <xdr:col>6</xdr:col>
                    <xdr:colOff>1000125</xdr:colOff>
                    <xdr:row>41</xdr:row>
                    <xdr:rowOff>9525</xdr:rowOff>
                  </to>
                </anchor>
              </controlPr>
            </control>
          </mc:Choice>
        </mc:AlternateContent>
        <mc:AlternateContent xmlns:mc="http://schemas.openxmlformats.org/markup-compatibility/2006">
          <mc:Choice Requires="x14">
            <control shapeId="4108" r:id="rId15" name="Check Box 12">
              <controlPr defaultSize="0" autoFill="0" autoLine="0" autoPict="0">
                <anchor moveWithCells="1">
                  <from>
                    <xdr:col>1</xdr:col>
                    <xdr:colOff>0</xdr:colOff>
                    <xdr:row>11</xdr:row>
                    <xdr:rowOff>0</xdr:rowOff>
                  </from>
                  <to>
                    <xdr:col>1</xdr:col>
                    <xdr:colOff>2933700</xdr:colOff>
                    <xdr:row>11</xdr:row>
                    <xdr:rowOff>238125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K110"/>
  <sheetViews>
    <sheetView topLeftCell="A22" workbookViewId="0">
      <selection activeCell="C33" sqref="C33"/>
    </sheetView>
  </sheetViews>
  <sheetFormatPr defaultColWidth="9.140625" defaultRowHeight="15" x14ac:dyDescent="0.25"/>
  <cols>
    <col min="2" max="2" width="62.42578125" style="35" customWidth="1"/>
    <col min="3" max="3" width="66.7109375" customWidth="1"/>
    <col min="4" max="4" width="45.140625" customWidth="1"/>
    <col min="5" max="5" width="37.85546875" customWidth="1"/>
    <col min="6" max="6" width="12.42578125" customWidth="1"/>
    <col min="7" max="7" width="28.42578125" customWidth="1"/>
    <col min="8" max="8" width="4" hidden="1" customWidth="1"/>
    <col min="9" max="10" width="7.85546875" hidden="1" customWidth="1"/>
    <col min="11" max="11" width="10.5703125" bestFit="1" customWidth="1"/>
  </cols>
  <sheetData>
    <row r="1" spans="1:10" ht="19.5" x14ac:dyDescent="0.25">
      <c r="A1" s="1" t="s">
        <v>111</v>
      </c>
      <c r="B1"/>
      <c r="C1" s="127"/>
      <c r="D1" s="127"/>
      <c r="E1" s="128"/>
      <c r="F1" s="128"/>
      <c r="H1" s="128" t="s">
        <v>110</v>
      </c>
      <c r="I1" s="128" t="s">
        <v>109</v>
      </c>
      <c r="J1" t="s">
        <v>108</v>
      </c>
    </row>
    <row r="2" spans="1:10" ht="17.25" x14ac:dyDescent="0.25">
      <c r="A2" s="66"/>
      <c r="B2" s="33"/>
      <c r="C2" s="127"/>
      <c r="D2" s="127"/>
      <c r="E2" s="128"/>
      <c r="F2" s="128"/>
      <c r="H2" s="128" t="s">
        <v>107</v>
      </c>
      <c r="I2" t="s">
        <v>87</v>
      </c>
      <c r="J2" s="67" t="s">
        <v>106</v>
      </c>
    </row>
    <row r="3" spans="1:10" ht="17.25" x14ac:dyDescent="0.25">
      <c r="A3" s="36" t="s">
        <v>105</v>
      </c>
      <c r="B3" s="33"/>
      <c r="C3" s="127"/>
      <c r="D3" s="127"/>
      <c r="E3" s="128"/>
      <c r="F3" s="128"/>
      <c r="H3" s="128" t="s">
        <v>104</v>
      </c>
      <c r="I3" t="s">
        <v>103</v>
      </c>
      <c r="J3" s="67" t="s">
        <v>102</v>
      </c>
    </row>
    <row r="4" spans="1:10" ht="17.25" x14ac:dyDescent="0.25">
      <c r="A4" s="66"/>
      <c r="B4" s="33"/>
      <c r="C4" s="127"/>
      <c r="D4" s="127"/>
      <c r="E4" s="128"/>
      <c r="F4" s="128"/>
      <c r="H4" s="128" t="s">
        <v>89</v>
      </c>
      <c r="J4" s="67" t="s">
        <v>101</v>
      </c>
    </row>
    <row r="5" spans="1:10" ht="17.25" x14ac:dyDescent="0.25">
      <c r="A5" s="66"/>
      <c r="B5" s="55" t="s">
        <v>100</v>
      </c>
      <c r="C5" s="63" t="s">
        <v>228</v>
      </c>
      <c r="D5" s="127"/>
      <c r="E5" s="128"/>
      <c r="F5" s="128"/>
      <c r="G5" s="128"/>
    </row>
    <row r="6" spans="1:10" ht="30" customHeight="1" x14ac:dyDescent="0.25">
      <c r="A6" s="66"/>
      <c r="B6" s="55" t="s">
        <v>99</v>
      </c>
      <c r="C6" s="63" t="s">
        <v>208</v>
      </c>
      <c r="D6" s="129"/>
      <c r="E6" s="128"/>
      <c r="F6" s="128"/>
      <c r="G6" s="128"/>
    </row>
    <row r="7" spans="1:10" ht="17.25" x14ac:dyDescent="0.25">
      <c r="A7" s="66"/>
      <c r="B7" s="33"/>
      <c r="C7" s="127"/>
      <c r="D7" s="129"/>
      <c r="E7" s="128"/>
      <c r="F7" s="128"/>
      <c r="G7" s="128"/>
    </row>
    <row r="8" spans="1:10" ht="17.25" x14ac:dyDescent="0.25">
      <c r="A8" s="36" t="s">
        <v>98</v>
      </c>
      <c r="B8" s="33"/>
      <c r="C8" s="127"/>
      <c r="D8" s="127"/>
      <c r="E8" s="128"/>
      <c r="F8" s="128"/>
      <c r="G8" s="128"/>
    </row>
    <row r="9" spans="1:10" ht="17.25" x14ac:dyDescent="0.25">
      <c r="A9" s="36"/>
      <c r="B9" s="33"/>
      <c r="C9" s="127"/>
      <c r="D9" s="127"/>
      <c r="E9" s="128"/>
      <c r="F9" s="128"/>
      <c r="G9" s="128"/>
    </row>
    <row r="10" spans="1:10" ht="17.25" x14ac:dyDescent="0.25">
      <c r="A10" s="36"/>
      <c r="B10" s="55" t="s">
        <v>97</v>
      </c>
      <c r="C10" s="63" t="s">
        <v>209</v>
      </c>
      <c r="G10" s="128"/>
    </row>
    <row r="11" spans="1:10" ht="17.25" x14ac:dyDescent="0.25">
      <c r="A11" s="36"/>
      <c r="B11" s="55" t="s">
        <v>96</v>
      </c>
      <c r="C11" s="63"/>
      <c r="G11" s="128"/>
    </row>
    <row r="12" spans="1:10" ht="297" x14ac:dyDescent="0.25">
      <c r="A12" s="36"/>
      <c r="B12" s="65"/>
      <c r="C12" s="110" t="s">
        <v>210</v>
      </c>
      <c r="D12" s="127"/>
      <c r="E12" s="128"/>
      <c r="F12" s="128"/>
      <c r="G12" s="128"/>
    </row>
    <row r="13" spans="1:10" ht="17.25" x14ac:dyDescent="0.25">
      <c r="A13" s="36"/>
      <c r="B13" s="55" t="s">
        <v>95</v>
      </c>
      <c r="C13" s="111" t="s">
        <v>211</v>
      </c>
      <c r="D13" s="127"/>
      <c r="E13" s="128"/>
      <c r="F13" s="128"/>
      <c r="G13" s="128"/>
    </row>
    <row r="14" spans="1:10" ht="17.25" x14ac:dyDescent="0.25">
      <c r="A14" s="36"/>
      <c r="B14" s="55" t="s">
        <v>94</v>
      </c>
      <c r="C14" s="111" t="s">
        <v>212</v>
      </c>
      <c r="D14" s="127"/>
      <c r="E14" s="128"/>
      <c r="F14" s="128"/>
      <c r="G14" s="128"/>
    </row>
    <row r="15" spans="1:10" ht="17.25" x14ac:dyDescent="0.25">
      <c r="A15" s="36"/>
      <c r="B15" s="33"/>
      <c r="C15" s="58"/>
      <c r="D15" s="127"/>
      <c r="E15" s="128"/>
      <c r="F15" s="128"/>
      <c r="G15" s="128"/>
    </row>
    <row r="16" spans="1:10" ht="17.25" x14ac:dyDescent="0.25">
      <c r="A16" s="36" t="s">
        <v>93</v>
      </c>
      <c r="B16" s="33"/>
      <c r="D16" s="127"/>
      <c r="E16" s="128"/>
      <c r="F16" s="128"/>
      <c r="G16" s="128"/>
    </row>
    <row r="17" spans="1:10" ht="17.25" x14ac:dyDescent="0.3">
      <c r="B17" s="55" t="s">
        <v>92</v>
      </c>
      <c r="C17" s="130" t="s">
        <v>229</v>
      </c>
      <c r="D17" s="131"/>
      <c r="E17" s="128"/>
      <c r="F17" s="128"/>
      <c r="G17" s="128"/>
    </row>
    <row r="18" spans="1:10" ht="17.25" x14ac:dyDescent="0.25">
      <c r="A18" s="36"/>
      <c r="B18" s="55" t="s">
        <v>91</v>
      </c>
      <c r="C18" s="132"/>
      <c r="D18" s="127"/>
      <c r="E18" s="128"/>
      <c r="F18" s="128"/>
      <c r="G18" s="128"/>
    </row>
    <row r="19" spans="1:10" ht="17.25" x14ac:dyDescent="0.25">
      <c r="A19" s="36"/>
      <c r="B19" s="127"/>
      <c r="C19" s="127"/>
      <c r="D19" s="127"/>
      <c r="E19" s="128"/>
      <c r="F19" s="128"/>
      <c r="G19" s="128"/>
    </row>
    <row r="20" spans="1:10" ht="26.25" customHeight="1" x14ac:dyDescent="0.25">
      <c r="A20" s="36"/>
      <c r="B20" s="55" t="s">
        <v>90</v>
      </c>
      <c r="C20" s="62" t="s">
        <v>89</v>
      </c>
      <c r="F20" s="128"/>
      <c r="G20" s="128"/>
    </row>
    <row r="21" spans="1:10" ht="17.25" x14ac:dyDescent="0.25">
      <c r="A21" s="36"/>
      <c r="B21"/>
      <c r="C21" s="61"/>
      <c r="F21" s="128"/>
      <c r="G21" s="128"/>
    </row>
    <row r="22" spans="1:10" ht="17.25" x14ac:dyDescent="0.25">
      <c r="A22" s="36"/>
      <c r="B22" s="33"/>
      <c r="C22" s="58"/>
      <c r="D22" s="127"/>
      <c r="E22" s="128"/>
      <c r="F22" s="128"/>
      <c r="G22" s="128"/>
    </row>
    <row r="23" spans="1:10" ht="17.25" x14ac:dyDescent="0.25">
      <c r="A23" s="36"/>
      <c r="B23" s="55" t="s">
        <v>88</v>
      </c>
      <c r="C23" s="62" t="s">
        <v>87</v>
      </c>
      <c r="F23" s="128"/>
      <c r="G23" s="128"/>
    </row>
    <row r="24" spans="1:10" ht="17.25" x14ac:dyDescent="0.25">
      <c r="A24" s="36"/>
      <c r="B24"/>
      <c r="C24" s="61"/>
      <c r="D24" s="127"/>
      <c r="E24" s="128"/>
      <c r="F24" s="128"/>
      <c r="G24" s="128"/>
    </row>
    <row r="25" spans="1:10" ht="17.25" x14ac:dyDescent="0.25">
      <c r="A25" s="36"/>
      <c r="B25" s="33"/>
      <c r="C25" s="58"/>
      <c r="D25" s="127"/>
      <c r="E25" s="128"/>
      <c r="F25" s="128"/>
      <c r="G25" s="128"/>
    </row>
    <row r="26" spans="1:10" ht="15.75" customHeight="1" x14ac:dyDescent="0.25">
      <c r="A26" s="36" t="s">
        <v>86</v>
      </c>
      <c r="B26"/>
      <c r="C26" s="33"/>
      <c r="D26" s="33"/>
      <c r="E26" s="33"/>
      <c r="F26" s="33"/>
      <c r="G26" s="33"/>
      <c r="H26" s="33"/>
      <c r="I26" s="33"/>
      <c r="J26" s="33"/>
    </row>
    <row r="27" spans="1:10" ht="17.25" x14ac:dyDescent="0.25">
      <c r="B27" s="33"/>
      <c r="C27" s="33"/>
      <c r="D27" s="33"/>
      <c r="E27" s="33"/>
      <c r="F27" s="33"/>
      <c r="G27" s="33"/>
      <c r="H27" s="33"/>
      <c r="I27" s="33"/>
      <c r="J27" s="33"/>
    </row>
    <row r="28" spans="1:10" ht="42" x14ac:dyDescent="0.25">
      <c r="B28" s="60" t="s">
        <v>85</v>
      </c>
      <c r="C28" s="60" t="s">
        <v>84</v>
      </c>
      <c r="D28" s="60" t="s">
        <v>83</v>
      </c>
      <c r="E28" s="60" t="s">
        <v>82</v>
      </c>
      <c r="F28" s="33"/>
      <c r="G28" s="33"/>
      <c r="H28" s="33"/>
      <c r="I28" s="33"/>
      <c r="J28" s="33"/>
    </row>
    <row r="29" spans="1:10" ht="297.75" x14ac:dyDescent="0.3">
      <c r="B29" s="54" t="s">
        <v>101</v>
      </c>
      <c r="C29" s="133" t="s">
        <v>230</v>
      </c>
      <c r="D29" s="54"/>
      <c r="E29" s="112" t="s">
        <v>215</v>
      </c>
      <c r="F29" s="59"/>
      <c r="G29" s="33"/>
      <c r="H29" s="33"/>
      <c r="I29" s="33"/>
      <c r="J29" s="59"/>
    </row>
    <row r="30" spans="1:10" ht="17.25" x14ac:dyDescent="0.25">
      <c r="A30" s="36"/>
      <c r="B30" s="33"/>
      <c r="C30" s="58"/>
      <c r="D30" s="127"/>
      <c r="E30" s="128"/>
      <c r="F30" s="128"/>
      <c r="G30" s="128"/>
    </row>
    <row r="31" spans="1:10" s="134" customFormat="1" ht="20.25" customHeight="1" x14ac:dyDescent="0.25">
      <c r="A31" s="36" t="s">
        <v>81</v>
      </c>
    </row>
    <row r="32" spans="1:10" s="134" customFormat="1" ht="15" customHeight="1" x14ac:dyDescent="0.25"/>
    <row r="33" spans="1:5" s="134" customFormat="1" ht="197.45" customHeight="1" x14ac:dyDescent="0.25">
      <c r="B33" s="55" t="s">
        <v>80</v>
      </c>
      <c r="C33" s="112" t="s">
        <v>231</v>
      </c>
    </row>
    <row r="34" spans="1:5" s="134" customFormat="1" ht="17.25" customHeight="1" x14ac:dyDescent="0.25">
      <c r="C34" s="135"/>
    </row>
    <row r="35" spans="1:5" s="134" customFormat="1" ht="15" customHeight="1" x14ac:dyDescent="0.25">
      <c r="B35" s="105" t="s">
        <v>113</v>
      </c>
    </row>
    <row r="36" spans="1:5" s="134" customFormat="1" ht="15" customHeight="1" x14ac:dyDescent="0.25">
      <c r="B36" s="105"/>
    </row>
    <row r="37" spans="1:5" s="134" customFormat="1" ht="15" customHeight="1" x14ac:dyDescent="0.25">
      <c r="B37" s="105"/>
      <c r="C37" s="136"/>
    </row>
    <row r="38" spans="1:5" s="134" customFormat="1" ht="15" customHeight="1" x14ac:dyDescent="0.25">
      <c r="B38" s="137"/>
      <c r="C38" s="136"/>
    </row>
    <row r="39" spans="1:5" s="134" customFormat="1" ht="175.5" x14ac:dyDescent="0.25">
      <c r="B39" s="137"/>
      <c r="C39" s="112" t="s">
        <v>232</v>
      </c>
    </row>
    <row r="40" spans="1:5" s="134" customFormat="1" ht="15" customHeight="1" x14ac:dyDescent="0.25"/>
    <row r="41" spans="1:5" s="134" customFormat="1" ht="13.5" customHeight="1" x14ac:dyDescent="0.25">
      <c r="B41" s="91" t="s">
        <v>77</v>
      </c>
    </row>
    <row r="42" spans="1:5" s="134" customFormat="1" ht="13.5" x14ac:dyDescent="0.25">
      <c r="B42" s="92"/>
    </row>
    <row r="43" spans="1:5" s="134" customFormat="1" ht="13.5" x14ac:dyDescent="0.25">
      <c r="B43" s="93"/>
    </row>
    <row r="44" spans="1:5" s="134" customFormat="1" ht="13.5" x14ac:dyDescent="0.25"/>
    <row r="45" spans="1:5" s="134" customFormat="1" ht="13.5" x14ac:dyDescent="0.25"/>
    <row r="46" spans="1:5" s="134" customFormat="1" ht="15.75" x14ac:dyDescent="0.25">
      <c r="A46" s="36" t="s">
        <v>76</v>
      </c>
    </row>
    <row r="47" spans="1:5" s="134" customFormat="1" ht="13.5" x14ac:dyDescent="0.25"/>
    <row r="48" spans="1:5" s="134" customFormat="1" ht="74.099999999999994" customHeight="1" x14ac:dyDescent="0.25">
      <c r="B48" s="97" t="s">
        <v>233</v>
      </c>
      <c r="C48" s="98"/>
      <c r="D48" s="98"/>
      <c r="E48" s="99"/>
    </row>
    <row r="49" spans="1:7" s="134" customFormat="1" ht="15" customHeight="1" x14ac:dyDescent="0.25"/>
    <row r="50" spans="1:7" s="134" customFormat="1" ht="15" customHeight="1" x14ac:dyDescent="0.25">
      <c r="A50" s="36" t="s">
        <v>75</v>
      </c>
    </row>
    <row r="51" spans="1:7" s="134" customFormat="1" ht="15" customHeight="1" x14ac:dyDescent="0.25"/>
    <row r="52" spans="1:7" s="134" customFormat="1" ht="119.1" customHeight="1" x14ac:dyDescent="0.25">
      <c r="B52" s="97" t="s">
        <v>234</v>
      </c>
      <c r="C52" s="98"/>
      <c r="D52" s="98"/>
      <c r="E52" s="99"/>
    </row>
    <row r="53" spans="1:7" s="134" customFormat="1" ht="15" customHeight="1" x14ac:dyDescent="0.25"/>
    <row r="54" spans="1:7" s="134" customFormat="1" ht="409.5" x14ac:dyDescent="0.25">
      <c r="A54" s="36" t="s">
        <v>74</v>
      </c>
      <c r="C54" s="138" t="s">
        <v>235</v>
      </c>
    </row>
    <row r="55" spans="1:7" s="134" customFormat="1" ht="15" customHeight="1" x14ac:dyDescent="0.25"/>
    <row r="56" spans="1:7" s="134" customFormat="1" ht="13.5" x14ac:dyDescent="0.25">
      <c r="B56" s="97"/>
      <c r="C56" s="98"/>
      <c r="D56" s="98"/>
      <c r="E56" s="99"/>
    </row>
    <row r="57" spans="1:7" s="134" customFormat="1" ht="13.5" x14ac:dyDescent="0.25"/>
    <row r="58" spans="1:7" s="134" customFormat="1" ht="14.25" x14ac:dyDescent="0.25">
      <c r="A58" s="36" t="s">
        <v>73</v>
      </c>
    </row>
    <row r="59" spans="1:7" s="134" customFormat="1" ht="13.5" x14ac:dyDescent="0.25"/>
    <row r="60" spans="1:7" s="134" customFormat="1" ht="15" customHeight="1" x14ac:dyDescent="0.25">
      <c r="B60" s="100" t="s">
        <v>72</v>
      </c>
      <c r="C60" s="100" t="s">
        <v>71</v>
      </c>
      <c r="D60" s="100" t="s">
        <v>237</v>
      </c>
      <c r="E60" s="100" t="s">
        <v>268</v>
      </c>
      <c r="F60" s="100" t="s">
        <v>269</v>
      </c>
      <c r="G60" s="76" t="s">
        <v>70</v>
      </c>
    </row>
    <row r="61" spans="1:7" s="134" customFormat="1" ht="13.5" x14ac:dyDescent="0.25">
      <c r="B61" s="101"/>
      <c r="C61" s="101"/>
      <c r="D61" s="101"/>
      <c r="E61" s="101"/>
      <c r="F61" s="101"/>
      <c r="G61" s="76" t="str">
        <f>C14</f>
        <v>10/2030</v>
      </c>
    </row>
    <row r="62" spans="1:7" ht="40.5" x14ac:dyDescent="0.25">
      <c r="B62" s="114" t="s">
        <v>239</v>
      </c>
      <c r="C62" s="114" t="s">
        <v>240</v>
      </c>
      <c r="D62" s="114">
        <v>0</v>
      </c>
      <c r="E62" s="114">
        <v>5000</v>
      </c>
      <c r="F62" s="139">
        <v>13000</v>
      </c>
      <c r="G62" s="114" t="s">
        <v>241</v>
      </c>
    </row>
    <row r="63" spans="1:7" ht="67.5" x14ac:dyDescent="0.25">
      <c r="B63" s="114" t="s">
        <v>242</v>
      </c>
      <c r="C63" s="114" t="s">
        <v>243</v>
      </c>
      <c r="D63" s="114">
        <v>0</v>
      </c>
      <c r="E63" s="140">
        <v>0.15</v>
      </c>
      <c r="F63" s="141">
        <v>0.3</v>
      </c>
      <c r="G63" s="140">
        <v>0.4</v>
      </c>
    </row>
    <row r="64" spans="1:7" x14ac:dyDescent="0.25">
      <c r="A64" s="142"/>
      <c r="B64" s="114" t="s">
        <v>244</v>
      </c>
      <c r="C64" s="114" t="s">
        <v>243</v>
      </c>
      <c r="D64" s="114">
        <v>0</v>
      </c>
      <c r="E64" s="140">
        <v>0.2</v>
      </c>
      <c r="F64" s="140">
        <v>0.5</v>
      </c>
      <c r="G64" s="140">
        <v>1</v>
      </c>
    </row>
    <row r="65" spans="1:11" ht="67.5" x14ac:dyDescent="0.25">
      <c r="B65" s="114" t="s">
        <v>245</v>
      </c>
      <c r="C65" s="114" t="s">
        <v>243</v>
      </c>
      <c r="D65" s="114" t="s">
        <v>246</v>
      </c>
      <c r="E65" s="114" t="s">
        <v>246</v>
      </c>
      <c r="F65" s="114" t="s">
        <v>247</v>
      </c>
      <c r="G65" s="114" t="s">
        <v>248</v>
      </c>
    </row>
    <row r="66" spans="1:11" x14ac:dyDescent="0.25">
      <c r="B66" s="114" t="s">
        <v>249</v>
      </c>
      <c r="C66" s="114" t="s">
        <v>250</v>
      </c>
      <c r="D66" s="140">
        <v>0.93</v>
      </c>
      <c r="E66" s="140">
        <v>0.93</v>
      </c>
      <c r="F66" s="140">
        <v>0.97</v>
      </c>
      <c r="G66" s="140">
        <v>1.02</v>
      </c>
    </row>
    <row r="67" spans="1:11" x14ac:dyDescent="0.25">
      <c r="A67" s="143"/>
      <c r="B67" s="144"/>
    </row>
    <row r="68" spans="1:11" x14ac:dyDescent="0.25">
      <c r="A68" s="143"/>
      <c r="B68" s="144"/>
      <c r="C68" s="145"/>
    </row>
    <row r="69" spans="1:11" x14ac:dyDescent="0.25">
      <c r="C69" s="145"/>
    </row>
    <row r="70" spans="1:11" x14ac:dyDescent="0.25">
      <c r="A70" s="36" t="s">
        <v>69</v>
      </c>
      <c r="B70" s="134"/>
    </row>
    <row r="71" spans="1:11" x14ac:dyDescent="0.25">
      <c r="B71" s="134"/>
    </row>
    <row r="72" spans="1:11" x14ac:dyDescent="0.25">
      <c r="B72" s="100" t="s">
        <v>68</v>
      </c>
      <c r="C72" s="100" t="s">
        <v>65</v>
      </c>
      <c r="D72" s="100" t="s">
        <v>237</v>
      </c>
      <c r="E72" s="100" t="s">
        <v>268</v>
      </c>
      <c r="F72" s="100" t="s">
        <v>269</v>
      </c>
      <c r="G72" s="76" t="s">
        <v>64</v>
      </c>
    </row>
    <row r="73" spans="1:11" x14ac:dyDescent="0.25">
      <c r="B73" s="101"/>
      <c r="C73" s="101"/>
      <c r="D73" s="101"/>
      <c r="E73" s="101"/>
      <c r="F73" s="101"/>
      <c r="G73" s="76" t="str">
        <f>C14</f>
        <v>10/2030</v>
      </c>
    </row>
    <row r="74" spans="1:11" x14ac:dyDescent="0.25">
      <c r="B74" s="146" t="s">
        <v>251</v>
      </c>
      <c r="C74" s="76" t="s">
        <v>58</v>
      </c>
      <c r="D74" s="147">
        <f>D77+D80+D83</f>
        <v>1599360</v>
      </c>
      <c r="E74" s="147">
        <f t="shared" ref="E74:G74" si="0">E77+E80+E83</f>
        <v>4609920</v>
      </c>
      <c r="F74" s="147">
        <f t="shared" si="0"/>
        <v>4609920</v>
      </c>
      <c r="G74" s="147">
        <f t="shared" si="0"/>
        <v>19286400</v>
      </c>
    </row>
    <row r="75" spans="1:11" x14ac:dyDescent="0.25">
      <c r="B75" s="146" t="s">
        <v>252</v>
      </c>
      <c r="C75" s="76" t="s">
        <v>58</v>
      </c>
      <c r="D75" s="147">
        <f>D77+D80+D83</f>
        <v>1599360</v>
      </c>
      <c r="E75" s="147">
        <f t="shared" ref="E75:G75" si="1">E77+E80+E83</f>
        <v>4609920</v>
      </c>
      <c r="F75" s="147">
        <f t="shared" si="1"/>
        <v>4609920</v>
      </c>
      <c r="G75" s="147">
        <f t="shared" si="1"/>
        <v>19286400</v>
      </c>
    </row>
    <row r="76" spans="1:11" ht="28.5" x14ac:dyDescent="0.25">
      <c r="B76" s="121" t="s">
        <v>253</v>
      </c>
      <c r="C76" s="115"/>
      <c r="D76" s="147"/>
      <c r="E76" s="147"/>
      <c r="F76" s="148"/>
      <c r="G76" s="147"/>
    </row>
    <row r="77" spans="1:11" x14ac:dyDescent="0.25">
      <c r="B77" s="146" t="s">
        <v>254</v>
      </c>
      <c r="C77" s="115"/>
      <c r="D77" s="149">
        <f>+D78</f>
        <v>705600</v>
      </c>
      <c r="E77" s="149">
        <f t="shared" ref="E77:G77" si="2">+E78</f>
        <v>3528000</v>
      </c>
      <c r="F77" s="149">
        <f t="shared" si="2"/>
        <v>3528000</v>
      </c>
      <c r="G77" s="149">
        <f t="shared" si="2"/>
        <v>14112000</v>
      </c>
      <c r="K77" s="150">
        <f>+G77+G80</f>
        <v>18345600</v>
      </c>
    </row>
    <row r="78" spans="1:11" ht="40.5" x14ac:dyDescent="0.25">
      <c r="B78" s="151" t="s">
        <v>255</v>
      </c>
      <c r="C78" s="76" t="s">
        <v>58</v>
      </c>
      <c r="D78" s="152">
        <v>705600</v>
      </c>
      <c r="E78" s="152">
        <v>3528000</v>
      </c>
      <c r="F78" s="153">
        <v>3528000</v>
      </c>
      <c r="G78" s="153">
        <v>14112000</v>
      </c>
    </row>
    <row r="79" spans="1:11" ht="28.5" x14ac:dyDescent="0.25">
      <c r="B79" s="121" t="s">
        <v>256</v>
      </c>
      <c r="C79" s="76"/>
      <c r="D79" s="152"/>
      <c r="E79" s="152"/>
      <c r="F79" s="153"/>
      <c r="G79" s="154"/>
    </row>
    <row r="80" spans="1:11" x14ac:dyDescent="0.25">
      <c r="B80" s="146" t="s">
        <v>257</v>
      </c>
      <c r="C80" s="76" t="s">
        <v>58</v>
      </c>
      <c r="D80" s="149">
        <f>D82</f>
        <v>846720</v>
      </c>
      <c r="E80" s="149">
        <f t="shared" ref="E80" si="3">E82</f>
        <v>846720</v>
      </c>
      <c r="F80" s="149">
        <f>F82</f>
        <v>846720</v>
      </c>
      <c r="G80" s="149">
        <f>G82</f>
        <v>4233600</v>
      </c>
    </row>
    <row r="81" spans="1:11" x14ac:dyDescent="0.25">
      <c r="B81" s="146" t="s">
        <v>258</v>
      </c>
      <c r="C81" s="76" t="s">
        <v>58</v>
      </c>
      <c r="D81" s="152">
        <f>+D82</f>
        <v>846720</v>
      </c>
      <c r="E81" s="152">
        <f t="shared" ref="E81:F81" si="4">+E82</f>
        <v>846720</v>
      </c>
      <c r="F81" s="152">
        <f t="shared" si="4"/>
        <v>846720</v>
      </c>
      <c r="G81" s="152">
        <f>+G82</f>
        <v>4233600</v>
      </c>
    </row>
    <row r="82" spans="1:11" ht="27" x14ac:dyDescent="0.25">
      <c r="B82" s="151" t="s">
        <v>259</v>
      </c>
      <c r="C82" s="76" t="s">
        <v>58</v>
      </c>
      <c r="D82" s="152">
        <v>846720</v>
      </c>
      <c r="E82" s="152">
        <v>846720</v>
      </c>
      <c r="F82" s="152">
        <v>846720</v>
      </c>
      <c r="G82" s="154">
        <v>4233600</v>
      </c>
    </row>
    <row r="83" spans="1:11" x14ac:dyDescent="0.25">
      <c r="B83" s="155" t="s">
        <v>260</v>
      </c>
      <c r="C83" s="156" t="s">
        <v>58</v>
      </c>
      <c r="D83" s="157">
        <f>+D84</f>
        <v>47040</v>
      </c>
      <c r="E83" s="157">
        <f t="shared" ref="E83:G83" si="5">+E84</f>
        <v>235200</v>
      </c>
      <c r="F83" s="157">
        <f t="shared" si="5"/>
        <v>235200</v>
      </c>
      <c r="G83" s="157">
        <f t="shared" si="5"/>
        <v>940800</v>
      </c>
    </row>
    <row r="84" spans="1:11" ht="40.5" x14ac:dyDescent="0.25">
      <c r="B84" s="151" t="s">
        <v>261</v>
      </c>
      <c r="C84" s="76" t="s">
        <v>58</v>
      </c>
      <c r="D84" s="152">
        <v>47040</v>
      </c>
      <c r="E84" s="152">
        <v>235200</v>
      </c>
      <c r="F84" s="152">
        <v>235200</v>
      </c>
      <c r="G84" s="152">
        <v>940800</v>
      </c>
      <c r="K84" s="120"/>
    </row>
    <row r="85" spans="1:11" x14ac:dyDescent="0.25">
      <c r="B85" s="39" t="s">
        <v>36</v>
      </c>
      <c r="C85" s="39" t="s">
        <v>58</v>
      </c>
      <c r="D85" s="158">
        <f>D77+D80+D83</f>
        <v>1599360</v>
      </c>
      <c r="E85" s="158">
        <f t="shared" ref="E85:G85" si="6">E77+E80+E83</f>
        <v>4609920</v>
      </c>
      <c r="F85" s="158">
        <f t="shared" si="6"/>
        <v>4609920</v>
      </c>
      <c r="G85" s="158">
        <f t="shared" si="6"/>
        <v>19286400</v>
      </c>
    </row>
    <row r="86" spans="1:11" x14ac:dyDescent="0.25">
      <c r="B86"/>
    </row>
    <row r="87" spans="1:11" x14ac:dyDescent="0.25">
      <c r="A87" s="36" t="s">
        <v>67</v>
      </c>
      <c r="B87"/>
    </row>
    <row r="88" spans="1:11" x14ac:dyDescent="0.25">
      <c r="B88"/>
    </row>
    <row r="89" spans="1:11" x14ac:dyDescent="0.25">
      <c r="B89" s="100" t="s">
        <v>66</v>
      </c>
      <c r="C89" s="100" t="s">
        <v>65</v>
      </c>
      <c r="D89" s="100" t="s">
        <v>236</v>
      </c>
      <c r="E89" s="100" t="s">
        <v>237</v>
      </c>
      <c r="F89" s="100" t="s">
        <v>238</v>
      </c>
      <c r="G89" s="76" t="s">
        <v>64</v>
      </c>
    </row>
    <row r="90" spans="1:11" x14ac:dyDescent="0.25">
      <c r="B90" s="101"/>
      <c r="C90" s="101"/>
      <c r="D90" s="101"/>
      <c r="E90" s="101"/>
      <c r="F90" s="101"/>
      <c r="G90" s="76" t="str">
        <f>C14</f>
        <v>10/2030</v>
      </c>
    </row>
    <row r="91" spans="1:11" x14ac:dyDescent="0.25">
      <c r="B91" s="77" t="s">
        <v>63</v>
      </c>
      <c r="C91" s="40" t="s">
        <v>58</v>
      </c>
      <c r="D91" s="39">
        <f>D85</f>
        <v>1599360</v>
      </c>
      <c r="E91" s="39">
        <f>E85</f>
        <v>4609920</v>
      </c>
      <c r="F91" s="39">
        <f>F85</f>
        <v>4609920</v>
      </c>
      <c r="G91" s="39">
        <f>G85</f>
        <v>19286400</v>
      </c>
    </row>
    <row r="92" spans="1:11" x14ac:dyDescent="0.25">
      <c r="B92" s="45" t="s">
        <v>62</v>
      </c>
      <c r="C92" s="40" t="s">
        <v>58</v>
      </c>
      <c r="D92" s="43"/>
      <c r="E92" s="43"/>
      <c r="F92" s="42"/>
      <c r="G92" s="159"/>
    </row>
    <row r="93" spans="1:11" ht="15" customHeight="1" x14ac:dyDescent="0.25">
      <c r="B93" s="46" t="s">
        <v>61</v>
      </c>
      <c r="C93" s="40" t="s">
        <v>58</v>
      </c>
      <c r="D93" s="43"/>
      <c r="E93" s="43"/>
      <c r="F93" s="42"/>
      <c r="G93" s="159"/>
    </row>
    <row r="94" spans="1:11" x14ac:dyDescent="0.25">
      <c r="B94" s="45" t="s">
        <v>60</v>
      </c>
      <c r="C94" s="40" t="s">
        <v>58</v>
      </c>
      <c r="D94" s="39">
        <f>D91</f>
        <v>1599360</v>
      </c>
      <c r="E94" s="39">
        <f>E91</f>
        <v>4609920</v>
      </c>
      <c r="F94" s="39">
        <f>F91</f>
        <v>4609920</v>
      </c>
      <c r="G94" s="39">
        <f>G91</f>
        <v>19286400</v>
      </c>
    </row>
    <row r="95" spans="1:11" x14ac:dyDescent="0.25">
      <c r="B95" s="151" t="s">
        <v>227</v>
      </c>
      <c r="C95" s="40" t="s">
        <v>58</v>
      </c>
      <c r="D95" s="160">
        <f>D94</f>
        <v>1599360</v>
      </c>
      <c r="E95" s="43">
        <f>E91</f>
        <v>4609920</v>
      </c>
      <c r="F95" s="42">
        <f>F91</f>
        <v>4609920</v>
      </c>
      <c r="G95" s="31">
        <f>G91</f>
        <v>19286400</v>
      </c>
    </row>
    <row r="96" spans="1:11" x14ac:dyDescent="0.25">
      <c r="B96" s="44"/>
      <c r="C96" s="40" t="s">
        <v>58</v>
      </c>
      <c r="D96" s="43"/>
      <c r="E96" s="43"/>
      <c r="F96" s="42"/>
      <c r="G96" s="159"/>
    </row>
    <row r="97" spans="1:7" ht="15.75" customHeight="1" x14ac:dyDescent="0.25">
      <c r="B97" s="77" t="s">
        <v>59</v>
      </c>
      <c r="C97" s="40" t="s">
        <v>58</v>
      </c>
      <c r="D97" s="39">
        <f>D91-D94-D93</f>
        <v>0</v>
      </c>
      <c r="E97" s="39">
        <f>E91-E94-E93</f>
        <v>0</v>
      </c>
      <c r="F97" s="39">
        <f>F91-F94-F93</f>
        <v>0</v>
      </c>
      <c r="G97" s="39">
        <f>G91-G94-G93</f>
        <v>0</v>
      </c>
    </row>
    <row r="98" spans="1:7" x14ac:dyDescent="0.25">
      <c r="B98"/>
    </row>
    <row r="99" spans="1:7" ht="19.5" customHeight="1" x14ac:dyDescent="0.25">
      <c r="A99" s="36" t="s">
        <v>57</v>
      </c>
      <c r="B99"/>
    </row>
    <row r="100" spans="1:7" ht="21" customHeight="1" x14ac:dyDescent="0.25">
      <c r="B100"/>
    </row>
    <row r="101" spans="1:7" ht="60" customHeight="1" x14ac:dyDescent="0.25">
      <c r="B101" s="77" t="s">
        <v>56</v>
      </c>
      <c r="C101" s="161" t="s">
        <v>262</v>
      </c>
      <c r="D101" s="162"/>
      <c r="E101" s="163"/>
    </row>
    <row r="102" spans="1:7" x14ac:dyDescent="0.25">
      <c r="B102"/>
    </row>
    <row r="103" spans="1:7" ht="15.75" x14ac:dyDescent="0.25">
      <c r="A103" s="36" t="s">
        <v>55</v>
      </c>
      <c r="B103" s="38"/>
    </row>
    <row r="104" spans="1:7" x14ac:dyDescent="0.25">
      <c r="B104"/>
    </row>
    <row r="105" spans="1:7" ht="84" customHeight="1" x14ac:dyDescent="0.25">
      <c r="B105" s="77" t="s">
        <v>54</v>
      </c>
      <c r="C105" s="161" t="s">
        <v>263</v>
      </c>
      <c r="D105" s="162"/>
      <c r="E105" s="163"/>
    </row>
    <row r="106" spans="1:7" ht="86.1" customHeight="1" x14ac:dyDescent="0.25">
      <c r="B106" s="77" t="s">
        <v>264</v>
      </c>
      <c r="C106" s="161" t="s">
        <v>265</v>
      </c>
      <c r="D106" s="162"/>
      <c r="E106" s="163"/>
    </row>
    <row r="107" spans="1:7" ht="47.45" customHeight="1" x14ac:dyDescent="0.25">
      <c r="B107" s="77" t="s">
        <v>264</v>
      </c>
      <c r="C107" s="164" t="s">
        <v>266</v>
      </c>
      <c r="D107" s="165"/>
      <c r="E107" s="166"/>
    </row>
    <row r="108" spans="1:7" ht="24.75" customHeight="1" x14ac:dyDescent="0.25">
      <c r="A108" s="36" t="s">
        <v>52</v>
      </c>
      <c r="B108"/>
      <c r="C108" s="120"/>
    </row>
    <row r="109" spans="1:7" x14ac:dyDescent="0.25">
      <c r="B109"/>
    </row>
    <row r="110" spans="1:7" ht="77.099999999999994" customHeight="1" x14ac:dyDescent="0.25">
      <c r="B110" s="161" t="s">
        <v>267</v>
      </c>
      <c r="C110" s="162"/>
      <c r="D110" s="162"/>
      <c r="E110" s="163"/>
    </row>
  </sheetData>
  <mergeCells count="25">
    <mergeCell ref="C105:E105"/>
    <mergeCell ref="C106:E106"/>
    <mergeCell ref="C107:E107"/>
    <mergeCell ref="B110:E110"/>
    <mergeCell ref="B89:B90"/>
    <mergeCell ref="C89:C90"/>
    <mergeCell ref="D89:D90"/>
    <mergeCell ref="E89:E90"/>
    <mergeCell ref="F89:F90"/>
    <mergeCell ref="C101:E101"/>
    <mergeCell ref="F60:F61"/>
    <mergeCell ref="B72:B73"/>
    <mergeCell ref="C72:C73"/>
    <mergeCell ref="D72:D73"/>
    <mergeCell ref="E72:E73"/>
    <mergeCell ref="F72:F73"/>
    <mergeCell ref="B35:B37"/>
    <mergeCell ref="B41:B43"/>
    <mergeCell ref="B48:E48"/>
    <mergeCell ref="B52:E52"/>
    <mergeCell ref="B56:E56"/>
    <mergeCell ref="B60:B61"/>
    <mergeCell ref="C60:C61"/>
    <mergeCell ref="D60:D61"/>
    <mergeCell ref="E60:E61"/>
  </mergeCells>
  <dataValidations count="3">
    <dataValidation type="list" allowBlank="1" showInputMessage="1" showErrorMessage="1" sqref="C24 C20:C21">
      <formula1>$H$2:$H$4</formula1>
    </dataValidation>
    <dataValidation type="list" allowBlank="1" showInputMessage="1" showErrorMessage="1" sqref="C23">
      <formula1>$I$2:$I$3</formula1>
    </dataValidation>
    <dataValidation type="list" allowBlank="1" showInputMessage="1" showErrorMessage="1" sqref="B29">
      <formula1>$J$2:$J$4</formula1>
    </dataValidation>
  </dataValidations>
  <hyperlinks>
    <hyperlink ref="C28" location="_ftn1" display="_ftn1"/>
    <hyperlink ref="D28" location="_ftn2" display="_ftn2"/>
    <hyperlink ref="E28" location="_ftn3" display="_ftn3"/>
  </hyperlink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8193" r:id="rId3" name="Check Box 1">
              <controlPr defaultSize="0" autoFill="0" autoLine="0" autoPict="0">
                <anchor moveWithCells="1">
                  <from>
                    <xdr:col>2</xdr:col>
                    <xdr:colOff>104775</xdr:colOff>
                    <xdr:row>34</xdr:row>
                    <xdr:rowOff>0</xdr:rowOff>
                  </from>
                  <to>
                    <xdr:col>2</xdr:col>
                    <xdr:colOff>3114675</xdr:colOff>
                    <xdr:row>35</xdr:row>
                    <xdr:rowOff>9525</xdr:rowOff>
                  </to>
                </anchor>
              </controlPr>
            </control>
          </mc:Choice>
        </mc:AlternateContent>
        <mc:AlternateContent xmlns:mc="http://schemas.openxmlformats.org/markup-compatibility/2006">
          <mc:Choice Requires="x14">
            <control shapeId="8194" r:id="rId4" name="Check Box 2">
              <controlPr defaultSize="0" autoFill="0" autoLine="0" autoPict="0">
                <anchor moveWithCells="1">
                  <from>
                    <xdr:col>2</xdr:col>
                    <xdr:colOff>104775</xdr:colOff>
                    <xdr:row>36</xdr:row>
                    <xdr:rowOff>0</xdr:rowOff>
                  </from>
                  <to>
                    <xdr:col>3</xdr:col>
                    <xdr:colOff>19050</xdr:colOff>
                    <xdr:row>36</xdr:row>
                    <xdr:rowOff>161925</xdr:rowOff>
                  </to>
                </anchor>
              </controlPr>
            </control>
          </mc:Choice>
        </mc:AlternateContent>
        <mc:AlternateContent xmlns:mc="http://schemas.openxmlformats.org/markup-compatibility/2006">
          <mc:Choice Requires="x14">
            <control shapeId="8195" r:id="rId5" name="Check Box 3">
              <controlPr defaultSize="0" autoFill="0" autoLine="0" autoPict="0">
                <anchor moveWithCells="1">
                  <from>
                    <xdr:col>2</xdr:col>
                    <xdr:colOff>104775</xdr:colOff>
                    <xdr:row>34</xdr:row>
                    <xdr:rowOff>180975</xdr:rowOff>
                  </from>
                  <to>
                    <xdr:col>3</xdr:col>
                    <xdr:colOff>933450</xdr:colOff>
                    <xdr:row>35</xdr:row>
                    <xdr:rowOff>180975</xdr:rowOff>
                  </to>
                </anchor>
              </controlPr>
            </control>
          </mc:Choice>
        </mc:AlternateContent>
        <mc:AlternateContent xmlns:mc="http://schemas.openxmlformats.org/markup-compatibility/2006">
          <mc:Choice Requires="x14">
            <control shapeId="8196" r:id="rId6" name="Check Box 4">
              <controlPr defaultSize="0" autoFill="0" autoLine="0" autoPict="0">
                <anchor moveWithCells="1">
                  <from>
                    <xdr:col>2</xdr:col>
                    <xdr:colOff>38100</xdr:colOff>
                    <xdr:row>40</xdr:row>
                    <xdr:rowOff>28575</xdr:rowOff>
                  </from>
                  <to>
                    <xdr:col>6</xdr:col>
                    <xdr:colOff>1209675</xdr:colOff>
                    <xdr:row>40</xdr:row>
                    <xdr:rowOff>161925</xdr:rowOff>
                  </to>
                </anchor>
              </controlPr>
            </control>
          </mc:Choice>
        </mc:AlternateContent>
        <mc:AlternateContent xmlns:mc="http://schemas.openxmlformats.org/markup-compatibility/2006">
          <mc:Choice Requires="x14">
            <control shapeId="8197" r:id="rId7" name="Check Box 5">
              <controlPr defaultSize="0" autoFill="0" autoLine="0" autoPict="0">
                <anchor moveWithCells="1">
                  <from>
                    <xdr:col>2</xdr:col>
                    <xdr:colOff>47625</xdr:colOff>
                    <xdr:row>41</xdr:row>
                    <xdr:rowOff>28575</xdr:rowOff>
                  </from>
                  <to>
                    <xdr:col>6</xdr:col>
                    <xdr:colOff>1590675</xdr:colOff>
                    <xdr:row>42</xdr:row>
                    <xdr:rowOff>0</xdr:rowOff>
                  </to>
                </anchor>
              </controlPr>
            </control>
          </mc:Choice>
        </mc:AlternateContent>
        <mc:AlternateContent xmlns:mc="http://schemas.openxmlformats.org/markup-compatibility/2006">
          <mc:Choice Requires="x14">
            <control shapeId="8198" r:id="rId8" name="Check Box 6">
              <controlPr defaultSize="0" autoFill="0" autoLine="0" autoPict="0">
                <anchor moveWithCells="1">
                  <from>
                    <xdr:col>2</xdr:col>
                    <xdr:colOff>47625</xdr:colOff>
                    <xdr:row>42</xdr:row>
                    <xdr:rowOff>9525</xdr:rowOff>
                  </from>
                  <to>
                    <xdr:col>6</xdr:col>
                    <xdr:colOff>333375</xdr:colOff>
                    <xdr:row>43</xdr:row>
                    <xdr:rowOff>0</xdr:rowOff>
                  </to>
                </anchor>
              </controlPr>
            </control>
          </mc:Choice>
        </mc:AlternateContent>
        <mc:AlternateContent xmlns:mc="http://schemas.openxmlformats.org/markup-compatibility/2006">
          <mc:Choice Requires="x14">
            <control shapeId="8199" r:id="rId9" name="Check Box 7">
              <controlPr defaultSize="0" autoFill="0" autoLine="0" autoPict="0">
                <anchor moveWithCells="1">
                  <from>
                    <xdr:col>1</xdr:col>
                    <xdr:colOff>0</xdr:colOff>
                    <xdr:row>11</xdr:row>
                    <xdr:rowOff>0</xdr:rowOff>
                  </from>
                  <to>
                    <xdr:col>1</xdr:col>
                    <xdr:colOff>2933700</xdr:colOff>
                    <xdr:row>12</xdr:row>
                    <xdr:rowOff>57150</xdr:rowOff>
                  </to>
                </anchor>
              </controlPr>
            </control>
          </mc:Choice>
        </mc:AlternateContent>
        <mc:AlternateContent xmlns:mc="http://schemas.openxmlformats.org/markup-compatibility/2006">
          <mc:Choice Requires="x14">
            <control shapeId="8200" r:id="rId10" name="Check Box 8">
              <controlPr defaultSize="0" autoFill="0" autoLine="0" autoPict="0">
                <anchor moveWithCells="1">
                  <from>
                    <xdr:col>2</xdr:col>
                    <xdr:colOff>104775</xdr:colOff>
                    <xdr:row>34</xdr:row>
                    <xdr:rowOff>0</xdr:rowOff>
                  </from>
                  <to>
                    <xdr:col>2</xdr:col>
                    <xdr:colOff>3114675</xdr:colOff>
                    <xdr:row>35</xdr:row>
                    <xdr:rowOff>9525</xdr:rowOff>
                  </to>
                </anchor>
              </controlPr>
            </control>
          </mc:Choice>
        </mc:AlternateContent>
        <mc:AlternateContent xmlns:mc="http://schemas.openxmlformats.org/markup-compatibility/2006">
          <mc:Choice Requires="x14">
            <control shapeId="8201" r:id="rId11" name="Check Box 9">
              <controlPr defaultSize="0" autoFill="0" autoLine="0" autoPict="0">
                <anchor moveWithCells="1">
                  <from>
                    <xdr:col>2</xdr:col>
                    <xdr:colOff>104775</xdr:colOff>
                    <xdr:row>36</xdr:row>
                    <xdr:rowOff>0</xdr:rowOff>
                  </from>
                  <to>
                    <xdr:col>3</xdr:col>
                    <xdr:colOff>19050</xdr:colOff>
                    <xdr:row>36</xdr:row>
                    <xdr:rowOff>161925</xdr:rowOff>
                  </to>
                </anchor>
              </controlPr>
            </control>
          </mc:Choice>
        </mc:AlternateContent>
        <mc:AlternateContent xmlns:mc="http://schemas.openxmlformats.org/markup-compatibility/2006">
          <mc:Choice Requires="x14">
            <control shapeId="8202" r:id="rId12" name="Check Box 10">
              <controlPr defaultSize="0" autoFill="0" autoLine="0" autoPict="0">
                <anchor moveWithCells="1">
                  <from>
                    <xdr:col>2</xdr:col>
                    <xdr:colOff>104775</xdr:colOff>
                    <xdr:row>34</xdr:row>
                    <xdr:rowOff>180975</xdr:rowOff>
                  </from>
                  <to>
                    <xdr:col>3</xdr:col>
                    <xdr:colOff>933450</xdr:colOff>
                    <xdr:row>35</xdr:row>
                    <xdr:rowOff>180975</xdr:rowOff>
                  </to>
                </anchor>
              </controlPr>
            </control>
          </mc:Choice>
        </mc:AlternateContent>
        <mc:AlternateContent xmlns:mc="http://schemas.openxmlformats.org/markup-compatibility/2006">
          <mc:Choice Requires="x14">
            <control shapeId="8203" r:id="rId13" name="Check Box 11">
              <controlPr defaultSize="0" autoFill="0" autoLine="0" autoPict="0">
                <anchor moveWithCells="1">
                  <from>
                    <xdr:col>2</xdr:col>
                    <xdr:colOff>47625</xdr:colOff>
                    <xdr:row>42</xdr:row>
                    <xdr:rowOff>9525</xdr:rowOff>
                  </from>
                  <to>
                    <xdr:col>6</xdr:col>
                    <xdr:colOff>333375</xdr:colOff>
                    <xdr:row>43</xdr:row>
                    <xdr:rowOff>0</xdr:rowOff>
                  </to>
                </anchor>
              </controlPr>
            </control>
          </mc:Choice>
        </mc:AlternateContent>
        <mc:AlternateContent xmlns:mc="http://schemas.openxmlformats.org/markup-compatibility/2006">
          <mc:Choice Requires="x14">
            <control shapeId="8204" r:id="rId14" name="Check Box 12">
              <controlPr defaultSize="0" autoFill="0" autoLine="0" autoPict="0">
                <anchor moveWithCells="1">
                  <from>
                    <xdr:col>1</xdr:col>
                    <xdr:colOff>0</xdr:colOff>
                    <xdr:row>11</xdr:row>
                    <xdr:rowOff>0</xdr:rowOff>
                  </from>
                  <to>
                    <xdr:col>1</xdr:col>
                    <xdr:colOff>2933700</xdr:colOff>
                    <xdr:row>12</xdr:row>
                    <xdr:rowOff>57150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115"/>
  <sheetViews>
    <sheetView workbookViewId="0">
      <selection activeCell="D25" sqref="D25"/>
    </sheetView>
  </sheetViews>
  <sheetFormatPr defaultColWidth="9.140625" defaultRowHeight="15" x14ac:dyDescent="0.25"/>
  <cols>
    <col min="2" max="2" width="83" style="35" customWidth="1"/>
    <col min="3" max="3" width="66.140625" customWidth="1"/>
    <col min="4" max="4" width="33.7109375" customWidth="1"/>
    <col min="5" max="5" width="24.28515625" customWidth="1"/>
    <col min="6" max="6" width="12.42578125" customWidth="1"/>
    <col min="7" max="7" width="28.42578125" customWidth="1"/>
    <col min="8" max="8" width="4" hidden="1" customWidth="1"/>
    <col min="9" max="10" width="7.85546875" hidden="1" customWidth="1"/>
    <col min="11" max="12" width="11.5703125" bestFit="1" customWidth="1"/>
  </cols>
  <sheetData>
    <row r="1" spans="1:10" ht="19.5" x14ac:dyDescent="0.25">
      <c r="A1" s="1" t="s">
        <v>111</v>
      </c>
      <c r="B1"/>
      <c r="C1" s="127"/>
      <c r="D1" s="127"/>
      <c r="E1" s="128"/>
      <c r="F1" s="128"/>
      <c r="H1" s="128" t="s">
        <v>110</v>
      </c>
      <c r="I1" s="128" t="s">
        <v>109</v>
      </c>
      <c r="J1" t="s">
        <v>108</v>
      </c>
    </row>
    <row r="2" spans="1:10" ht="17.25" x14ac:dyDescent="0.25">
      <c r="A2" s="66"/>
      <c r="B2" s="33"/>
      <c r="C2" s="127"/>
      <c r="D2" s="127"/>
      <c r="E2" s="128"/>
      <c r="F2" s="128"/>
      <c r="H2" s="128" t="s">
        <v>107</v>
      </c>
      <c r="I2" t="s">
        <v>87</v>
      </c>
      <c r="J2" s="67" t="s">
        <v>106</v>
      </c>
    </row>
    <row r="3" spans="1:10" ht="17.25" x14ac:dyDescent="0.25">
      <c r="A3" s="36" t="s">
        <v>105</v>
      </c>
      <c r="B3" s="33"/>
      <c r="C3" s="127"/>
      <c r="D3" s="127"/>
      <c r="E3" s="128"/>
      <c r="F3" s="128"/>
      <c r="H3" s="128" t="s">
        <v>104</v>
      </c>
      <c r="I3" t="s">
        <v>103</v>
      </c>
      <c r="J3" s="67" t="s">
        <v>102</v>
      </c>
    </row>
    <row r="4" spans="1:10" ht="17.25" x14ac:dyDescent="0.25">
      <c r="A4" s="66"/>
      <c r="B4" s="33"/>
      <c r="C4" s="127"/>
      <c r="D4" s="127"/>
      <c r="E4" s="128"/>
      <c r="F4" s="128"/>
      <c r="H4" s="128" t="s">
        <v>89</v>
      </c>
      <c r="J4" s="67" t="s">
        <v>101</v>
      </c>
    </row>
    <row r="5" spans="1:10" ht="17.25" x14ac:dyDescent="0.25">
      <c r="A5" s="66"/>
      <c r="B5" s="55" t="s">
        <v>100</v>
      </c>
      <c r="C5" s="63" t="s">
        <v>228</v>
      </c>
      <c r="D5" s="127"/>
      <c r="E5" s="128"/>
      <c r="F5" s="128"/>
      <c r="G5" s="128"/>
    </row>
    <row r="6" spans="1:10" ht="30" customHeight="1" x14ac:dyDescent="0.25">
      <c r="A6" s="66"/>
      <c r="B6" s="55" t="s">
        <v>99</v>
      </c>
      <c r="C6" s="63" t="s">
        <v>208</v>
      </c>
      <c r="D6" s="129"/>
      <c r="E6" s="128"/>
      <c r="F6" s="128"/>
      <c r="G6" s="128"/>
    </row>
    <row r="7" spans="1:10" ht="17.25" x14ac:dyDescent="0.25">
      <c r="A7" s="66"/>
      <c r="B7" s="33"/>
      <c r="C7" s="127"/>
      <c r="D7" s="129"/>
      <c r="E7" s="128"/>
      <c r="F7" s="128"/>
      <c r="G7" s="128"/>
    </row>
    <row r="8" spans="1:10" ht="17.25" x14ac:dyDescent="0.25">
      <c r="A8" s="36" t="s">
        <v>98</v>
      </c>
      <c r="B8" s="33"/>
      <c r="C8" s="127"/>
      <c r="D8" s="127"/>
      <c r="E8" s="128"/>
      <c r="F8" s="128"/>
      <c r="G8" s="128"/>
    </row>
    <row r="9" spans="1:10" ht="17.25" x14ac:dyDescent="0.25">
      <c r="A9" s="36"/>
      <c r="B9" s="33"/>
      <c r="C9" s="127"/>
      <c r="D9" s="127"/>
      <c r="E9" s="128"/>
      <c r="F9" s="128"/>
      <c r="G9" s="128"/>
    </row>
    <row r="10" spans="1:10" ht="17.25" x14ac:dyDescent="0.25">
      <c r="A10" s="36"/>
      <c r="B10" s="55" t="s">
        <v>97</v>
      </c>
      <c r="C10" s="63" t="s">
        <v>209</v>
      </c>
      <c r="G10" s="128"/>
    </row>
    <row r="11" spans="1:10" ht="17.25" x14ac:dyDescent="0.25">
      <c r="A11" s="36"/>
      <c r="B11" s="55" t="s">
        <v>96</v>
      </c>
      <c r="C11" s="63"/>
      <c r="G11" s="128"/>
    </row>
    <row r="12" spans="1:10" ht="310.5" x14ac:dyDescent="0.25">
      <c r="A12" s="36"/>
      <c r="B12" s="65"/>
      <c r="C12" s="110" t="s">
        <v>210</v>
      </c>
      <c r="D12" s="127"/>
      <c r="E12" s="128"/>
      <c r="F12" s="128"/>
      <c r="G12" s="128"/>
    </row>
    <row r="13" spans="1:10" ht="17.25" x14ac:dyDescent="0.25">
      <c r="A13" s="36"/>
      <c r="B13" s="55" t="s">
        <v>95</v>
      </c>
      <c r="C13" s="111" t="s">
        <v>211</v>
      </c>
      <c r="D13" s="127"/>
      <c r="E13" s="128"/>
      <c r="F13" s="128"/>
      <c r="G13" s="128"/>
    </row>
    <row r="14" spans="1:10" ht="17.25" x14ac:dyDescent="0.25">
      <c r="A14" s="36"/>
      <c r="B14" s="55" t="s">
        <v>94</v>
      </c>
      <c r="C14" s="111" t="s">
        <v>212</v>
      </c>
      <c r="D14" s="127"/>
      <c r="E14" s="128"/>
      <c r="F14" s="128"/>
      <c r="G14" s="128"/>
    </row>
    <row r="15" spans="1:10" ht="17.25" x14ac:dyDescent="0.25">
      <c r="A15" s="36"/>
      <c r="B15" s="33"/>
      <c r="C15" s="58"/>
      <c r="D15" s="127"/>
      <c r="E15" s="128"/>
      <c r="F15" s="128"/>
      <c r="G15" s="128"/>
    </row>
    <row r="16" spans="1:10" ht="17.25" x14ac:dyDescent="0.25">
      <c r="A16" s="36" t="s">
        <v>93</v>
      </c>
      <c r="B16" s="33"/>
      <c r="C16" s="58"/>
      <c r="D16" s="127"/>
      <c r="E16" s="128"/>
      <c r="F16" s="128"/>
      <c r="G16" s="128"/>
    </row>
    <row r="17" spans="1:10" ht="27" x14ac:dyDescent="0.3">
      <c r="B17" s="55" t="s">
        <v>92</v>
      </c>
      <c r="C17" s="130" t="s">
        <v>270</v>
      </c>
      <c r="D17" s="131"/>
      <c r="E17" s="128"/>
      <c r="F17" s="128"/>
      <c r="G17" s="128"/>
    </row>
    <row r="18" spans="1:10" ht="17.25" x14ac:dyDescent="0.25">
      <c r="A18" s="36"/>
      <c r="B18" s="55" t="s">
        <v>91</v>
      </c>
      <c r="C18" s="132"/>
      <c r="D18" s="127"/>
      <c r="E18" s="128"/>
      <c r="F18" s="128"/>
      <c r="G18" s="128"/>
    </row>
    <row r="19" spans="1:10" ht="17.25" x14ac:dyDescent="0.25">
      <c r="A19" s="36"/>
      <c r="B19" s="127"/>
      <c r="C19" s="127"/>
      <c r="D19" s="127"/>
      <c r="E19" s="128"/>
      <c r="F19" s="128"/>
      <c r="G19" s="128"/>
    </row>
    <row r="20" spans="1:10" ht="26.25" customHeight="1" x14ac:dyDescent="0.25">
      <c r="A20" s="36"/>
      <c r="B20" s="55" t="s">
        <v>90</v>
      </c>
      <c r="C20" s="62" t="s">
        <v>107</v>
      </c>
      <c r="F20" s="128"/>
      <c r="G20" s="128"/>
    </row>
    <row r="21" spans="1:10" ht="17.25" x14ac:dyDescent="0.25">
      <c r="A21" s="36"/>
      <c r="B21"/>
      <c r="C21" s="61"/>
      <c r="F21" s="128"/>
      <c r="G21" s="128"/>
    </row>
    <row r="22" spans="1:10" ht="17.25" x14ac:dyDescent="0.25">
      <c r="A22" s="36"/>
      <c r="B22" s="33"/>
      <c r="C22" s="58"/>
      <c r="D22" s="127"/>
      <c r="E22" s="128"/>
      <c r="F22" s="128"/>
      <c r="G22" s="128"/>
    </row>
    <row r="23" spans="1:10" ht="17.25" x14ac:dyDescent="0.25">
      <c r="A23" s="36"/>
      <c r="B23" s="55" t="s">
        <v>88</v>
      </c>
      <c r="C23" s="62" t="s">
        <v>87</v>
      </c>
      <c r="F23" s="128"/>
      <c r="G23" s="128"/>
    </row>
    <row r="24" spans="1:10" ht="17.25" x14ac:dyDescent="0.25">
      <c r="A24" s="36"/>
      <c r="B24"/>
      <c r="C24" s="61" t="s">
        <v>107</v>
      </c>
      <c r="D24" s="127"/>
      <c r="E24" s="128"/>
      <c r="F24" s="128"/>
      <c r="G24" s="128"/>
    </row>
    <row r="25" spans="1:10" ht="17.25" x14ac:dyDescent="0.25">
      <c r="A25" s="36"/>
      <c r="B25" s="33"/>
      <c r="C25" s="58"/>
      <c r="D25" s="127"/>
      <c r="E25" s="128"/>
      <c r="F25" s="128"/>
      <c r="G25" s="128"/>
    </row>
    <row r="26" spans="1:10" ht="15.75" customHeight="1" x14ac:dyDescent="0.25">
      <c r="A26" s="36" t="s">
        <v>86</v>
      </c>
      <c r="B26"/>
      <c r="C26" s="33"/>
      <c r="D26" s="33"/>
      <c r="E26" s="33"/>
      <c r="F26" s="33"/>
      <c r="G26" s="33"/>
      <c r="H26" s="33"/>
      <c r="I26" s="33"/>
      <c r="J26" s="33"/>
    </row>
    <row r="27" spans="1:10" ht="17.25" x14ac:dyDescent="0.25">
      <c r="B27" s="33"/>
      <c r="C27" s="33"/>
      <c r="D27" s="33"/>
      <c r="E27" s="33"/>
      <c r="F27" s="33"/>
      <c r="G27" s="33"/>
      <c r="H27" s="33"/>
      <c r="I27" s="33"/>
      <c r="J27" s="33"/>
    </row>
    <row r="28" spans="1:10" ht="69" x14ac:dyDescent="0.25">
      <c r="B28" s="60" t="s">
        <v>85</v>
      </c>
      <c r="C28" s="60" t="s">
        <v>84</v>
      </c>
      <c r="D28" s="60" t="s">
        <v>83</v>
      </c>
      <c r="E28" s="60" t="s">
        <v>82</v>
      </c>
      <c r="F28" s="33"/>
      <c r="G28" s="33"/>
      <c r="H28" s="33"/>
      <c r="I28" s="33"/>
      <c r="J28" s="33"/>
    </row>
    <row r="29" spans="1:10" ht="104.45" customHeight="1" x14ac:dyDescent="0.3">
      <c r="B29" s="54" t="s">
        <v>101</v>
      </c>
      <c r="C29" s="112" t="s">
        <v>271</v>
      </c>
      <c r="D29" s="54"/>
      <c r="E29" s="112" t="s">
        <v>215</v>
      </c>
      <c r="F29" s="59"/>
      <c r="G29" s="33"/>
      <c r="H29" s="33"/>
      <c r="I29" s="33"/>
      <c r="J29" s="59"/>
    </row>
    <row r="30" spans="1:10" ht="17.25" x14ac:dyDescent="0.25">
      <c r="A30" s="36"/>
      <c r="B30" s="33"/>
      <c r="C30" s="58"/>
      <c r="D30" s="127"/>
      <c r="E30" s="128"/>
      <c r="F30" s="128"/>
      <c r="G30" s="128"/>
    </row>
    <row r="31" spans="1:10" s="134" customFormat="1" ht="20.25" customHeight="1" x14ac:dyDescent="0.25">
      <c r="A31" s="36" t="s">
        <v>81</v>
      </c>
    </row>
    <row r="32" spans="1:10" s="134" customFormat="1" ht="15" customHeight="1" x14ac:dyDescent="0.25"/>
    <row r="33" spans="1:5" s="134" customFormat="1" ht="189.75" x14ac:dyDescent="0.3">
      <c r="B33" s="55" t="s">
        <v>80</v>
      </c>
      <c r="C33" s="112" t="s">
        <v>272</v>
      </c>
      <c r="D33" s="59"/>
    </row>
    <row r="34" spans="1:5" s="134" customFormat="1" ht="17.25" customHeight="1" x14ac:dyDescent="0.25"/>
    <row r="35" spans="1:5" s="134" customFormat="1" ht="15" customHeight="1" x14ac:dyDescent="0.25">
      <c r="B35" s="105" t="s">
        <v>113</v>
      </c>
    </row>
    <row r="36" spans="1:5" s="134" customFormat="1" ht="15" customHeight="1" x14ac:dyDescent="0.25">
      <c r="B36" s="105"/>
    </row>
    <row r="37" spans="1:5" s="134" customFormat="1" ht="15" customHeight="1" x14ac:dyDescent="0.25">
      <c r="B37" s="105"/>
      <c r="C37" s="136"/>
    </row>
    <row r="38" spans="1:5" s="134" customFormat="1" ht="15" customHeight="1" x14ac:dyDescent="0.25">
      <c r="B38" s="137"/>
      <c r="C38" s="136"/>
    </row>
    <row r="39" spans="1:5" s="134" customFormat="1" ht="202.5" x14ac:dyDescent="0.25">
      <c r="B39" s="137"/>
      <c r="C39" s="112" t="s">
        <v>273</v>
      </c>
    </row>
    <row r="40" spans="1:5" s="134" customFormat="1" ht="15" customHeight="1" x14ac:dyDescent="0.25"/>
    <row r="41" spans="1:5" s="134" customFormat="1" ht="13.5" customHeight="1" x14ac:dyDescent="0.25">
      <c r="B41" s="91" t="s">
        <v>77</v>
      </c>
    </row>
    <row r="42" spans="1:5" s="134" customFormat="1" ht="13.5" x14ac:dyDescent="0.25">
      <c r="B42" s="92"/>
    </row>
    <row r="43" spans="1:5" s="134" customFormat="1" ht="13.5" x14ac:dyDescent="0.25">
      <c r="B43" s="93"/>
    </row>
    <row r="44" spans="1:5" s="134" customFormat="1" ht="13.5" x14ac:dyDescent="0.25"/>
    <row r="45" spans="1:5" s="134" customFormat="1" ht="13.5" x14ac:dyDescent="0.25"/>
    <row r="46" spans="1:5" s="134" customFormat="1" ht="15.75" x14ac:dyDescent="0.25">
      <c r="A46" s="36" t="s">
        <v>76</v>
      </c>
    </row>
    <row r="47" spans="1:5" s="134" customFormat="1" ht="13.5" x14ac:dyDescent="0.25"/>
    <row r="48" spans="1:5" s="134" customFormat="1" ht="202.5" customHeight="1" x14ac:dyDescent="0.25">
      <c r="B48" s="97" t="s">
        <v>274</v>
      </c>
      <c r="C48" s="98"/>
      <c r="D48" s="98"/>
      <c r="E48" s="99"/>
    </row>
    <row r="49" spans="1:7" s="134" customFormat="1" ht="15" customHeight="1" x14ac:dyDescent="0.25"/>
    <row r="50" spans="1:7" s="134" customFormat="1" ht="15" customHeight="1" x14ac:dyDescent="0.25">
      <c r="A50" s="36" t="s">
        <v>75</v>
      </c>
    </row>
    <row r="51" spans="1:7" s="134" customFormat="1" ht="15" customHeight="1" x14ac:dyDescent="0.25"/>
    <row r="52" spans="1:7" s="134" customFormat="1" ht="34.5" customHeight="1" x14ac:dyDescent="0.25">
      <c r="B52" s="97" t="s">
        <v>275</v>
      </c>
      <c r="C52" s="98"/>
      <c r="D52" s="98"/>
      <c r="E52" s="99"/>
    </row>
    <row r="53" spans="1:7" s="134" customFormat="1" ht="15" customHeight="1" x14ac:dyDescent="0.25"/>
    <row r="54" spans="1:7" s="134" customFormat="1" ht="15.75" x14ac:dyDescent="0.25">
      <c r="A54" s="36" t="s">
        <v>74</v>
      </c>
      <c r="C54" s="138"/>
    </row>
    <row r="55" spans="1:7" s="134" customFormat="1" ht="15" customHeight="1" x14ac:dyDescent="0.25"/>
    <row r="56" spans="1:7" s="134" customFormat="1" ht="51.6" customHeight="1" x14ac:dyDescent="0.25">
      <c r="B56" s="97" t="s">
        <v>276</v>
      </c>
      <c r="C56" s="98"/>
      <c r="D56" s="98"/>
      <c r="E56" s="99"/>
    </row>
    <row r="57" spans="1:7" s="134" customFormat="1" ht="13.5" x14ac:dyDescent="0.25"/>
    <row r="58" spans="1:7" s="134" customFormat="1" ht="14.25" x14ac:dyDescent="0.25">
      <c r="A58" s="36" t="s">
        <v>73</v>
      </c>
    </row>
    <row r="59" spans="1:7" s="134" customFormat="1" ht="13.5" x14ac:dyDescent="0.25"/>
    <row r="60" spans="1:7" s="134" customFormat="1" ht="15" customHeight="1" x14ac:dyDescent="0.25">
      <c r="B60" s="100" t="s">
        <v>72</v>
      </c>
      <c r="C60" s="100" t="s">
        <v>71</v>
      </c>
      <c r="D60" s="100" t="s">
        <v>237</v>
      </c>
      <c r="E60" s="100" t="s">
        <v>268</v>
      </c>
      <c r="F60" s="100" t="s">
        <v>269</v>
      </c>
      <c r="G60" s="76" t="s">
        <v>70</v>
      </c>
    </row>
    <row r="61" spans="1:7" s="134" customFormat="1" ht="13.5" x14ac:dyDescent="0.25">
      <c r="B61" s="101"/>
      <c r="C61" s="101"/>
      <c r="D61" s="101"/>
      <c r="E61" s="101"/>
      <c r="F61" s="101"/>
      <c r="G61" s="76" t="str">
        <f>C14</f>
        <v>10/2030</v>
      </c>
    </row>
    <row r="62" spans="1:7" ht="40.5" x14ac:dyDescent="0.25">
      <c r="B62" s="114" t="s">
        <v>277</v>
      </c>
      <c r="C62" s="44" t="s">
        <v>278</v>
      </c>
      <c r="D62" s="140" t="s">
        <v>279</v>
      </c>
      <c r="E62" s="167" t="s">
        <v>58</v>
      </c>
      <c r="F62" s="167" t="s">
        <v>58</v>
      </c>
      <c r="G62" s="167" t="s">
        <v>58</v>
      </c>
    </row>
    <row r="63" spans="1:7" ht="27" x14ac:dyDescent="0.25">
      <c r="B63" s="114" t="s">
        <v>280</v>
      </c>
      <c r="C63" s="44" t="s">
        <v>278</v>
      </c>
      <c r="D63" s="140" t="s">
        <v>281</v>
      </c>
      <c r="E63" s="167" t="s">
        <v>58</v>
      </c>
      <c r="F63" s="167" t="s">
        <v>58</v>
      </c>
      <c r="G63" s="167" t="s">
        <v>58</v>
      </c>
    </row>
    <row r="64" spans="1:7" ht="27" x14ac:dyDescent="0.25">
      <c r="B64" s="114" t="s">
        <v>280</v>
      </c>
      <c r="C64" s="44" t="s">
        <v>278</v>
      </c>
      <c r="D64" s="140" t="s">
        <v>281</v>
      </c>
      <c r="E64" s="167" t="s">
        <v>58</v>
      </c>
      <c r="F64" s="167" t="s">
        <v>58</v>
      </c>
      <c r="G64" s="167" t="s">
        <v>58</v>
      </c>
    </row>
    <row r="65" spans="1:12" ht="27" x14ac:dyDescent="0.25">
      <c r="B65" s="114" t="s">
        <v>280</v>
      </c>
      <c r="C65" s="44" t="s">
        <v>278</v>
      </c>
      <c r="D65" s="140" t="s">
        <v>281</v>
      </c>
      <c r="E65" s="167" t="s">
        <v>58</v>
      </c>
      <c r="F65" s="167" t="s">
        <v>58</v>
      </c>
      <c r="G65" s="167" t="s">
        <v>58</v>
      </c>
    </row>
    <row r="66" spans="1:12" x14ac:dyDescent="0.25">
      <c r="B66" s="114" t="s">
        <v>282</v>
      </c>
      <c r="C66" s="44" t="s">
        <v>243</v>
      </c>
      <c r="D66" s="140">
        <v>0</v>
      </c>
      <c r="E66" s="168">
        <v>0.15</v>
      </c>
      <c r="F66" s="168">
        <v>0.5</v>
      </c>
      <c r="G66" s="169">
        <v>1</v>
      </c>
    </row>
    <row r="67" spans="1:12" ht="27" x14ac:dyDescent="0.3">
      <c r="A67" s="131"/>
      <c r="B67" s="114" t="s">
        <v>283</v>
      </c>
      <c r="C67" s="44" t="s">
        <v>243</v>
      </c>
      <c r="D67" s="140">
        <v>0</v>
      </c>
      <c r="E67" s="168">
        <v>0.3</v>
      </c>
      <c r="F67" s="168">
        <v>0.7</v>
      </c>
      <c r="G67" s="169">
        <v>1</v>
      </c>
    </row>
    <row r="68" spans="1:12" x14ac:dyDescent="0.25">
      <c r="A68" s="143"/>
      <c r="B68" s="144"/>
    </row>
    <row r="69" spans="1:12" ht="16.5" x14ac:dyDescent="0.3">
      <c r="A69" s="131"/>
      <c r="B69" s="145" t="s">
        <v>222</v>
      </c>
    </row>
    <row r="70" spans="1:12" x14ac:dyDescent="0.25">
      <c r="B70" s="145" t="s">
        <v>223</v>
      </c>
    </row>
    <row r="71" spans="1:12" x14ac:dyDescent="0.25">
      <c r="A71" s="36" t="s">
        <v>69</v>
      </c>
      <c r="B71" s="134"/>
    </row>
    <row r="72" spans="1:12" x14ac:dyDescent="0.25">
      <c r="B72" s="134"/>
    </row>
    <row r="73" spans="1:12" x14ac:dyDescent="0.25">
      <c r="B73" s="100" t="s">
        <v>68</v>
      </c>
      <c r="C73" s="100" t="s">
        <v>65</v>
      </c>
      <c r="D73" s="100" t="s">
        <v>236</v>
      </c>
      <c r="E73" s="100" t="s">
        <v>237</v>
      </c>
      <c r="F73" s="100" t="s">
        <v>238</v>
      </c>
      <c r="G73" s="76" t="s">
        <v>64</v>
      </c>
    </row>
    <row r="74" spans="1:12" x14ac:dyDescent="0.25">
      <c r="B74" s="101"/>
      <c r="C74" s="101"/>
      <c r="D74" s="101"/>
      <c r="E74" s="101"/>
      <c r="F74" s="101"/>
      <c r="G74" s="76" t="str">
        <f>C14</f>
        <v>10/2030</v>
      </c>
    </row>
    <row r="75" spans="1:12" x14ac:dyDescent="0.25">
      <c r="B75" s="116" t="s">
        <v>222</v>
      </c>
      <c r="C75" s="76" t="s">
        <v>58</v>
      </c>
      <c r="D75" s="170">
        <f>D91</f>
        <v>1604050</v>
      </c>
      <c r="E75" s="170">
        <f>E91</f>
        <v>2048590</v>
      </c>
      <c r="F75" s="170">
        <f t="shared" ref="F75:G75" si="0">F91</f>
        <v>1653450</v>
      </c>
      <c r="G75" s="170">
        <f t="shared" si="0"/>
        <v>7808680</v>
      </c>
      <c r="L75" s="118">
        <f>+G75+'[1]Հ2 Ձև2 (Costruction and ICT)'!G74+'[1]Հ2 Ձև2 (Management.)'!G68</f>
        <v>29400040</v>
      </c>
    </row>
    <row r="76" spans="1:12" x14ac:dyDescent="0.25">
      <c r="B76" s="116" t="s">
        <v>223</v>
      </c>
      <c r="C76" s="76" t="s">
        <v>58</v>
      </c>
      <c r="D76" s="170">
        <f>D91</f>
        <v>1604050</v>
      </c>
      <c r="E76" s="170">
        <f t="shared" ref="E76:G76" si="1">E91</f>
        <v>2048590</v>
      </c>
      <c r="F76" s="170">
        <f t="shared" si="1"/>
        <v>1653450</v>
      </c>
      <c r="G76" s="170">
        <f t="shared" si="1"/>
        <v>7808680</v>
      </c>
    </row>
    <row r="77" spans="1:12" x14ac:dyDescent="0.25">
      <c r="B77" s="119" t="s">
        <v>224</v>
      </c>
      <c r="C77" s="76" t="s">
        <v>58</v>
      </c>
      <c r="D77" s="170">
        <f>D91</f>
        <v>1604050</v>
      </c>
      <c r="E77" s="170">
        <f t="shared" ref="E77:G77" si="2">E91</f>
        <v>2048590</v>
      </c>
      <c r="F77" s="170">
        <f t="shared" si="2"/>
        <v>1653450</v>
      </c>
      <c r="G77" s="170">
        <f t="shared" si="2"/>
        <v>7808680</v>
      </c>
    </row>
    <row r="78" spans="1:12" ht="28.5" x14ac:dyDescent="0.25">
      <c r="B78" s="121" t="s">
        <v>253</v>
      </c>
      <c r="C78" s="76" t="s">
        <v>58</v>
      </c>
      <c r="D78" s="117">
        <f>SUM(D79:D83)</f>
        <v>896100</v>
      </c>
      <c r="E78" s="117">
        <f>SUM(E79:E83)</f>
        <v>134060</v>
      </c>
      <c r="F78" s="117">
        <f>SUM(F79:F83)</f>
        <v>134060</v>
      </c>
      <c r="G78" s="117">
        <f>SUM(G79:G83)</f>
        <v>1411240</v>
      </c>
      <c r="K78" s="118">
        <f>+G77+'[1]Հ2 Ձև2 (Costruction and ICT)'!G77</f>
        <v>21920680</v>
      </c>
    </row>
    <row r="79" spans="1:12" ht="27" x14ac:dyDescent="0.25">
      <c r="B79" s="171" t="s">
        <v>284</v>
      </c>
      <c r="C79" s="76" t="s">
        <v>58</v>
      </c>
      <c r="D79" s="167">
        <v>329280</v>
      </c>
      <c r="E79" s="167">
        <v>0</v>
      </c>
      <c r="F79" s="167">
        <v>0</v>
      </c>
      <c r="G79" s="167">
        <v>329280</v>
      </c>
    </row>
    <row r="80" spans="1:12" x14ac:dyDescent="0.25">
      <c r="B80" s="171" t="s">
        <v>285</v>
      </c>
      <c r="C80" s="76" t="s">
        <v>58</v>
      </c>
      <c r="D80" s="167">
        <v>282240</v>
      </c>
      <c r="E80" s="167">
        <v>0</v>
      </c>
      <c r="F80" s="167">
        <v>0</v>
      </c>
      <c r="G80" s="167">
        <v>282240</v>
      </c>
    </row>
    <row r="81" spans="1:11" x14ac:dyDescent="0.25">
      <c r="B81" s="171" t="s">
        <v>286</v>
      </c>
      <c r="C81" s="76" t="s">
        <v>58</v>
      </c>
      <c r="D81" s="167">
        <v>235200</v>
      </c>
      <c r="E81" s="167">
        <v>0</v>
      </c>
      <c r="F81" s="167">
        <v>0</v>
      </c>
      <c r="G81" s="167">
        <v>235200</v>
      </c>
      <c r="K81" s="120"/>
    </row>
    <row r="82" spans="1:11" ht="27" x14ac:dyDescent="0.25">
      <c r="B82" s="171" t="s">
        <v>287</v>
      </c>
      <c r="C82" s="76" t="s">
        <v>58</v>
      </c>
      <c r="D82" s="167">
        <v>21160</v>
      </c>
      <c r="E82" s="123">
        <v>105840</v>
      </c>
      <c r="F82" s="123">
        <v>105840</v>
      </c>
      <c r="G82" s="167">
        <v>423400</v>
      </c>
      <c r="K82" s="120"/>
    </row>
    <row r="83" spans="1:11" x14ac:dyDescent="0.25">
      <c r="B83" s="171" t="s">
        <v>288</v>
      </c>
      <c r="C83" s="76" t="s">
        <v>58</v>
      </c>
      <c r="D83" s="123">
        <v>28220</v>
      </c>
      <c r="E83" s="123">
        <v>28220</v>
      </c>
      <c r="F83" s="123">
        <v>28220</v>
      </c>
      <c r="G83" s="167">
        <v>141120</v>
      </c>
      <c r="K83" s="120"/>
    </row>
    <row r="84" spans="1:11" x14ac:dyDescent="0.25">
      <c r="B84" s="121" t="s">
        <v>256</v>
      </c>
      <c r="C84" s="76" t="s">
        <v>58</v>
      </c>
      <c r="D84" s="117">
        <f>SUM(D85:D86)</f>
        <v>406890</v>
      </c>
      <c r="E84" s="117">
        <f t="shared" ref="E84:F84" si="3">SUM(E85:E86)</f>
        <v>484510</v>
      </c>
      <c r="F84" s="117">
        <f t="shared" si="3"/>
        <v>239900</v>
      </c>
      <c r="G84" s="117">
        <f>SUM(G85:G86)</f>
        <v>1411200</v>
      </c>
      <c r="K84" s="172">
        <f>+G84+'[1]Հ2 Ձև2 (Costruction and ICT)'!G80+'[1]Հ2 Ձև2 (Costruction and ICT)'!G83</f>
        <v>6585600</v>
      </c>
    </row>
    <row r="85" spans="1:11" ht="27" x14ac:dyDescent="0.25">
      <c r="B85" s="171" t="s">
        <v>289</v>
      </c>
      <c r="C85" s="76" t="s">
        <v>58</v>
      </c>
      <c r="D85" s="123">
        <v>366910</v>
      </c>
      <c r="E85" s="123">
        <v>244610</v>
      </c>
      <c r="F85" s="167">
        <v>0</v>
      </c>
      <c r="G85" s="167">
        <v>611520</v>
      </c>
      <c r="K85" s="120"/>
    </row>
    <row r="86" spans="1:11" ht="27" x14ac:dyDescent="0.25">
      <c r="B86" s="171" t="s">
        <v>290</v>
      </c>
      <c r="C86" s="76" t="s">
        <v>58</v>
      </c>
      <c r="D86" s="123">
        <v>39980</v>
      </c>
      <c r="E86" s="123">
        <v>239900</v>
      </c>
      <c r="F86" s="123">
        <v>239900</v>
      </c>
      <c r="G86" s="167">
        <v>799680</v>
      </c>
      <c r="K86" s="120"/>
    </row>
    <row r="87" spans="1:11" ht="28.5" x14ac:dyDescent="0.25">
      <c r="B87" s="121" t="s">
        <v>291</v>
      </c>
      <c r="C87" s="76" t="s">
        <v>58</v>
      </c>
      <c r="D87" s="117">
        <f>SUM(D88:D90)</f>
        <v>301060</v>
      </c>
      <c r="E87" s="117">
        <f t="shared" ref="E87:F87" si="4">SUM(E88:E90)</f>
        <v>1430020</v>
      </c>
      <c r="F87" s="117">
        <f t="shared" si="4"/>
        <v>1279490</v>
      </c>
      <c r="G87" s="117">
        <f>SUM(G88:G90)</f>
        <v>4986240</v>
      </c>
      <c r="K87" s="120"/>
    </row>
    <row r="88" spans="1:11" x14ac:dyDescent="0.25">
      <c r="B88" s="171" t="s">
        <v>292</v>
      </c>
      <c r="C88" s="76" t="s">
        <v>58</v>
      </c>
      <c r="D88" s="123">
        <v>301060</v>
      </c>
      <c r="E88" s="123">
        <v>301060</v>
      </c>
      <c r="F88" s="123">
        <v>150530</v>
      </c>
      <c r="G88" s="167">
        <v>752640</v>
      </c>
      <c r="K88" s="120"/>
    </row>
    <row r="89" spans="1:11" ht="27" x14ac:dyDescent="0.25">
      <c r="B89" s="171" t="s">
        <v>293</v>
      </c>
      <c r="C89" s="76" t="s">
        <v>58</v>
      </c>
      <c r="D89" s="167">
        <v>0</v>
      </c>
      <c r="E89" s="123">
        <v>705600</v>
      </c>
      <c r="F89" s="123">
        <v>705600</v>
      </c>
      <c r="G89" s="167">
        <v>2822400</v>
      </c>
      <c r="K89" s="120"/>
    </row>
    <row r="90" spans="1:11" x14ac:dyDescent="0.25">
      <c r="B90" s="171" t="s">
        <v>294</v>
      </c>
      <c r="C90" s="76" t="s">
        <v>58</v>
      </c>
      <c r="D90" s="167">
        <v>0</v>
      </c>
      <c r="E90" s="167">
        <v>423360</v>
      </c>
      <c r="F90" s="167">
        <v>423360</v>
      </c>
      <c r="G90" s="167">
        <v>1411200</v>
      </c>
      <c r="K90" s="120"/>
    </row>
    <row r="91" spans="1:11" x14ac:dyDescent="0.25">
      <c r="B91" s="39" t="s">
        <v>36</v>
      </c>
      <c r="C91" s="76" t="s">
        <v>58</v>
      </c>
      <c r="D91" s="173">
        <f>D78+D84+D87</f>
        <v>1604050</v>
      </c>
      <c r="E91" s="173">
        <f t="shared" ref="E91:G91" si="5">E78+E84+E87</f>
        <v>2048590</v>
      </c>
      <c r="F91" s="173">
        <f t="shared" si="5"/>
        <v>1653450</v>
      </c>
      <c r="G91" s="173">
        <f t="shared" si="5"/>
        <v>7808680</v>
      </c>
    </row>
    <row r="92" spans="1:11" ht="16.5" x14ac:dyDescent="0.3">
      <c r="A92" s="174"/>
      <c r="B92" s="131"/>
    </row>
    <row r="93" spans="1:11" x14ac:dyDescent="0.25">
      <c r="A93" s="36" t="s">
        <v>67</v>
      </c>
      <c r="B93"/>
    </row>
    <row r="94" spans="1:11" x14ac:dyDescent="0.25">
      <c r="B94"/>
    </row>
    <row r="95" spans="1:11" x14ac:dyDescent="0.25">
      <c r="B95" s="100" t="s">
        <v>66</v>
      </c>
      <c r="C95" s="100" t="s">
        <v>65</v>
      </c>
      <c r="D95" s="100" t="s">
        <v>236</v>
      </c>
      <c r="E95" s="100" t="s">
        <v>237</v>
      </c>
      <c r="F95" s="100" t="s">
        <v>238</v>
      </c>
      <c r="G95" s="76" t="s">
        <v>64</v>
      </c>
    </row>
    <row r="96" spans="1:11" x14ac:dyDescent="0.25">
      <c r="B96" s="101"/>
      <c r="C96" s="101"/>
      <c r="D96" s="101"/>
      <c r="E96" s="101"/>
      <c r="F96" s="101"/>
      <c r="G96" s="76" t="str">
        <f>C14</f>
        <v>10/2030</v>
      </c>
    </row>
    <row r="97" spans="1:7" x14ac:dyDescent="0.25">
      <c r="B97" s="77" t="s">
        <v>63</v>
      </c>
      <c r="C97" s="76" t="s">
        <v>58</v>
      </c>
      <c r="D97" s="39">
        <f>D91</f>
        <v>1604050</v>
      </c>
      <c r="E97" s="39">
        <f>E91</f>
        <v>2048590</v>
      </c>
      <c r="F97" s="39">
        <f>F91</f>
        <v>1653450</v>
      </c>
      <c r="G97" s="39">
        <f>G91</f>
        <v>7808680</v>
      </c>
    </row>
    <row r="98" spans="1:7" x14ac:dyDescent="0.25">
      <c r="B98" s="45" t="s">
        <v>62</v>
      </c>
      <c r="C98" s="40" t="s">
        <v>58</v>
      </c>
      <c r="D98" s="43"/>
      <c r="E98" s="43"/>
      <c r="F98" s="42"/>
      <c r="G98" s="159"/>
    </row>
    <row r="99" spans="1:7" ht="15" customHeight="1" x14ac:dyDescent="0.25">
      <c r="B99" s="46" t="s">
        <v>61</v>
      </c>
      <c r="C99" s="40" t="s">
        <v>58</v>
      </c>
      <c r="D99" s="43"/>
      <c r="E99" s="43"/>
      <c r="F99" s="42"/>
      <c r="G99" s="159"/>
    </row>
    <row r="100" spans="1:7" x14ac:dyDescent="0.25">
      <c r="B100" s="45" t="s">
        <v>60</v>
      </c>
      <c r="C100" s="40" t="s">
        <v>58</v>
      </c>
      <c r="D100" s="39">
        <f>D97</f>
        <v>1604050</v>
      </c>
      <c r="E100" s="39">
        <f>E97</f>
        <v>2048590</v>
      </c>
      <c r="F100" s="39">
        <f>F97</f>
        <v>1653450</v>
      </c>
      <c r="G100" s="39">
        <f>G97</f>
        <v>7808680</v>
      </c>
    </row>
    <row r="101" spans="1:7" x14ac:dyDescent="0.25">
      <c r="B101" s="151" t="s">
        <v>227</v>
      </c>
      <c r="C101" s="40" t="s">
        <v>58</v>
      </c>
      <c r="D101" s="160">
        <f>D100</f>
        <v>1604050</v>
      </c>
      <c r="E101" s="43">
        <f>E97</f>
        <v>2048590</v>
      </c>
      <c r="F101" s="42">
        <f>F97</f>
        <v>1653450</v>
      </c>
      <c r="G101" s="31">
        <f>G97</f>
        <v>7808680</v>
      </c>
    </row>
    <row r="102" spans="1:7" x14ac:dyDescent="0.25">
      <c r="B102" s="44"/>
      <c r="C102" s="40" t="s">
        <v>58</v>
      </c>
      <c r="D102" s="43"/>
      <c r="E102" s="43"/>
      <c r="F102" s="42"/>
      <c r="G102" s="159"/>
    </row>
    <row r="103" spans="1:7" ht="15.75" customHeight="1" x14ac:dyDescent="0.25">
      <c r="B103" s="77" t="s">
        <v>59</v>
      </c>
      <c r="C103" s="40" t="s">
        <v>58</v>
      </c>
      <c r="D103" s="39">
        <f>D97-D100-D99</f>
        <v>0</v>
      </c>
      <c r="E103" s="39">
        <f>E97-E100-E99</f>
        <v>0</v>
      </c>
      <c r="F103" s="39">
        <f>F97-F100-F99</f>
        <v>0</v>
      </c>
      <c r="G103" s="39">
        <f>G97-G100-G99</f>
        <v>0</v>
      </c>
    </row>
    <row r="104" spans="1:7" x14ac:dyDescent="0.25">
      <c r="B104"/>
    </row>
    <row r="105" spans="1:7" ht="19.5" customHeight="1" x14ac:dyDescent="0.25">
      <c r="A105" s="36" t="s">
        <v>57</v>
      </c>
      <c r="B105"/>
    </row>
    <row r="106" spans="1:7" ht="21" customHeight="1" x14ac:dyDescent="0.25">
      <c r="B106"/>
    </row>
    <row r="107" spans="1:7" ht="60" customHeight="1" x14ac:dyDescent="0.25">
      <c r="B107" s="77" t="s">
        <v>56</v>
      </c>
      <c r="C107" s="161" t="s">
        <v>262</v>
      </c>
      <c r="D107" s="162"/>
      <c r="E107" s="163"/>
    </row>
    <row r="108" spans="1:7" x14ac:dyDescent="0.25">
      <c r="B108"/>
    </row>
    <row r="109" spans="1:7" ht="15.75" x14ac:dyDescent="0.25">
      <c r="A109" s="36" t="s">
        <v>55</v>
      </c>
      <c r="B109" s="38"/>
    </row>
    <row r="110" spans="1:7" x14ac:dyDescent="0.25">
      <c r="B110"/>
    </row>
    <row r="111" spans="1:7" ht="84" customHeight="1" x14ac:dyDescent="0.25">
      <c r="B111" s="77" t="s">
        <v>54</v>
      </c>
      <c r="C111" s="161" t="s">
        <v>295</v>
      </c>
      <c r="D111" s="162"/>
      <c r="E111" s="163"/>
    </row>
    <row r="112" spans="1:7" ht="86.1" customHeight="1" x14ac:dyDescent="0.25">
      <c r="B112" s="77" t="s">
        <v>264</v>
      </c>
      <c r="C112" s="161" t="s">
        <v>296</v>
      </c>
      <c r="D112" s="162"/>
      <c r="E112" s="163"/>
    </row>
    <row r="113" spans="1:5" ht="24.75" customHeight="1" x14ac:dyDescent="0.25">
      <c r="A113" s="36" t="s">
        <v>52</v>
      </c>
      <c r="B113"/>
      <c r="C113" s="120"/>
    </row>
    <row r="114" spans="1:5" x14ac:dyDescent="0.25">
      <c r="B114"/>
    </row>
    <row r="115" spans="1:5" x14ac:dyDescent="0.25">
      <c r="B115" s="102" t="s">
        <v>297</v>
      </c>
      <c r="C115" s="103"/>
      <c r="D115" s="103"/>
      <c r="E115" s="104"/>
    </row>
  </sheetData>
  <mergeCells count="24">
    <mergeCell ref="C111:E111"/>
    <mergeCell ref="C112:E112"/>
    <mergeCell ref="B115:E115"/>
    <mergeCell ref="B95:B96"/>
    <mergeCell ref="C95:C96"/>
    <mergeCell ref="D95:D96"/>
    <mergeCell ref="E95:E96"/>
    <mergeCell ref="F95:F96"/>
    <mergeCell ref="C107:E107"/>
    <mergeCell ref="F60:F61"/>
    <mergeCell ref="B73:B74"/>
    <mergeCell ref="C73:C74"/>
    <mergeCell ref="D73:D74"/>
    <mergeCell ref="E73:E74"/>
    <mergeCell ref="F73:F74"/>
    <mergeCell ref="B35:B37"/>
    <mergeCell ref="B41:B43"/>
    <mergeCell ref="B48:E48"/>
    <mergeCell ref="B52:E52"/>
    <mergeCell ref="B56:E56"/>
    <mergeCell ref="B60:B61"/>
    <mergeCell ref="C60:C61"/>
    <mergeCell ref="D60:D61"/>
    <mergeCell ref="E60:E61"/>
  </mergeCells>
  <dataValidations count="3">
    <dataValidation type="list" allowBlank="1" showInputMessage="1" showErrorMessage="1" sqref="B29">
      <formula1>$J$2:$J$4</formula1>
    </dataValidation>
    <dataValidation type="list" allowBlank="1" showInputMessage="1" showErrorMessage="1" sqref="C23">
      <formula1>$I$2:$I$3</formula1>
    </dataValidation>
    <dataValidation type="list" allowBlank="1" showInputMessage="1" showErrorMessage="1" sqref="C24 C20:C21">
      <formula1>$H$2:$H$4</formula1>
    </dataValidation>
  </dataValidations>
  <hyperlinks>
    <hyperlink ref="C28" location="_ftn1" display="_ftn1"/>
    <hyperlink ref="D28" location="_ftn2" display="_ftn2"/>
    <hyperlink ref="E28" location="_ftn3" display="_ftn3"/>
  </hyperlink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9217" r:id="rId3" name="Check Box 1">
              <controlPr defaultSize="0" autoFill="0" autoLine="0" autoPict="0">
                <anchor moveWithCells="1">
                  <from>
                    <xdr:col>2</xdr:col>
                    <xdr:colOff>104775</xdr:colOff>
                    <xdr:row>34</xdr:row>
                    <xdr:rowOff>0</xdr:rowOff>
                  </from>
                  <to>
                    <xdr:col>2</xdr:col>
                    <xdr:colOff>3114675</xdr:colOff>
                    <xdr:row>35</xdr:row>
                    <xdr:rowOff>9525</xdr:rowOff>
                  </to>
                </anchor>
              </controlPr>
            </control>
          </mc:Choice>
        </mc:AlternateContent>
        <mc:AlternateContent xmlns:mc="http://schemas.openxmlformats.org/markup-compatibility/2006">
          <mc:Choice Requires="x14">
            <control shapeId="9218" r:id="rId4" name="Check Box 2">
              <controlPr defaultSize="0" autoFill="0" autoLine="0" autoPict="0">
                <anchor moveWithCells="1">
                  <from>
                    <xdr:col>2</xdr:col>
                    <xdr:colOff>104775</xdr:colOff>
                    <xdr:row>36</xdr:row>
                    <xdr:rowOff>0</xdr:rowOff>
                  </from>
                  <to>
                    <xdr:col>3</xdr:col>
                    <xdr:colOff>57150</xdr:colOff>
                    <xdr:row>36</xdr:row>
                    <xdr:rowOff>161925</xdr:rowOff>
                  </to>
                </anchor>
              </controlPr>
            </control>
          </mc:Choice>
        </mc:AlternateContent>
        <mc:AlternateContent xmlns:mc="http://schemas.openxmlformats.org/markup-compatibility/2006">
          <mc:Choice Requires="x14">
            <control shapeId="9219" r:id="rId5" name="Check Box 3">
              <controlPr defaultSize="0" autoFill="0" autoLine="0" autoPict="0">
                <anchor moveWithCells="1">
                  <from>
                    <xdr:col>2</xdr:col>
                    <xdr:colOff>104775</xdr:colOff>
                    <xdr:row>34</xdr:row>
                    <xdr:rowOff>180975</xdr:rowOff>
                  </from>
                  <to>
                    <xdr:col>3</xdr:col>
                    <xdr:colOff>971550</xdr:colOff>
                    <xdr:row>35</xdr:row>
                    <xdr:rowOff>180975</xdr:rowOff>
                  </to>
                </anchor>
              </controlPr>
            </control>
          </mc:Choice>
        </mc:AlternateContent>
        <mc:AlternateContent xmlns:mc="http://schemas.openxmlformats.org/markup-compatibility/2006">
          <mc:Choice Requires="x14">
            <control shapeId="9220" r:id="rId6" name="Check Box 4">
              <controlPr defaultSize="0" autoFill="0" autoLine="0" autoPict="0">
                <anchor moveWithCells="1">
                  <from>
                    <xdr:col>2</xdr:col>
                    <xdr:colOff>38100</xdr:colOff>
                    <xdr:row>40</xdr:row>
                    <xdr:rowOff>28575</xdr:rowOff>
                  </from>
                  <to>
                    <xdr:col>11</xdr:col>
                    <xdr:colOff>247650</xdr:colOff>
                    <xdr:row>40</xdr:row>
                    <xdr:rowOff>161925</xdr:rowOff>
                  </to>
                </anchor>
              </controlPr>
            </control>
          </mc:Choice>
        </mc:AlternateContent>
        <mc:AlternateContent xmlns:mc="http://schemas.openxmlformats.org/markup-compatibility/2006">
          <mc:Choice Requires="x14">
            <control shapeId="9221" r:id="rId7" name="Check Box 5">
              <controlPr defaultSize="0" autoFill="0" autoLine="0" autoPict="0">
                <anchor moveWithCells="1">
                  <from>
                    <xdr:col>2</xdr:col>
                    <xdr:colOff>47625</xdr:colOff>
                    <xdr:row>41</xdr:row>
                    <xdr:rowOff>28575</xdr:rowOff>
                  </from>
                  <to>
                    <xdr:col>11</xdr:col>
                    <xdr:colOff>628650</xdr:colOff>
                    <xdr:row>42</xdr:row>
                    <xdr:rowOff>0</xdr:rowOff>
                  </to>
                </anchor>
              </controlPr>
            </control>
          </mc:Choice>
        </mc:AlternateContent>
        <mc:AlternateContent xmlns:mc="http://schemas.openxmlformats.org/markup-compatibility/2006">
          <mc:Choice Requires="x14">
            <control shapeId="9222" r:id="rId8" name="Check Box 6">
              <controlPr defaultSize="0" autoFill="0" autoLine="0" autoPict="0">
                <anchor moveWithCells="1">
                  <from>
                    <xdr:col>2</xdr:col>
                    <xdr:colOff>47625</xdr:colOff>
                    <xdr:row>42</xdr:row>
                    <xdr:rowOff>9525</xdr:rowOff>
                  </from>
                  <to>
                    <xdr:col>10</xdr:col>
                    <xdr:colOff>142875</xdr:colOff>
                    <xdr:row>43</xdr:row>
                    <xdr:rowOff>0</xdr:rowOff>
                  </to>
                </anchor>
              </controlPr>
            </control>
          </mc:Choice>
        </mc:AlternateContent>
        <mc:AlternateContent xmlns:mc="http://schemas.openxmlformats.org/markup-compatibility/2006">
          <mc:Choice Requires="x14">
            <control shapeId="9223" r:id="rId9" name="Check Box 7">
              <controlPr defaultSize="0" autoFill="0" autoLine="0" autoPict="0">
                <anchor moveWithCells="1">
                  <from>
                    <xdr:col>1</xdr:col>
                    <xdr:colOff>0</xdr:colOff>
                    <xdr:row>11</xdr:row>
                    <xdr:rowOff>0</xdr:rowOff>
                  </from>
                  <to>
                    <xdr:col>1</xdr:col>
                    <xdr:colOff>2933700</xdr:colOff>
                    <xdr:row>12</xdr:row>
                    <xdr:rowOff>57150</xdr:rowOff>
                  </to>
                </anchor>
              </controlPr>
            </control>
          </mc:Choice>
        </mc:AlternateContent>
        <mc:AlternateContent xmlns:mc="http://schemas.openxmlformats.org/markup-compatibility/2006">
          <mc:Choice Requires="x14">
            <control shapeId="9224" r:id="rId10" name="Check Box 8">
              <controlPr defaultSize="0" autoFill="0" autoLine="0" autoPict="0">
                <anchor moveWithCells="1">
                  <from>
                    <xdr:col>2</xdr:col>
                    <xdr:colOff>104775</xdr:colOff>
                    <xdr:row>34</xdr:row>
                    <xdr:rowOff>0</xdr:rowOff>
                  </from>
                  <to>
                    <xdr:col>2</xdr:col>
                    <xdr:colOff>3114675</xdr:colOff>
                    <xdr:row>35</xdr:row>
                    <xdr:rowOff>9525</xdr:rowOff>
                  </to>
                </anchor>
              </controlPr>
            </control>
          </mc:Choice>
        </mc:AlternateContent>
        <mc:AlternateContent xmlns:mc="http://schemas.openxmlformats.org/markup-compatibility/2006">
          <mc:Choice Requires="x14">
            <control shapeId="9225" r:id="rId11" name="Check Box 9">
              <controlPr defaultSize="0" autoFill="0" autoLine="0" autoPict="0">
                <anchor moveWithCells="1">
                  <from>
                    <xdr:col>2</xdr:col>
                    <xdr:colOff>104775</xdr:colOff>
                    <xdr:row>36</xdr:row>
                    <xdr:rowOff>0</xdr:rowOff>
                  </from>
                  <to>
                    <xdr:col>3</xdr:col>
                    <xdr:colOff>57150</xdr:colOff>
                    <xdr:row>36</xdr:row>
                    <xdr:rowOff>161925</xdr:rowOff>
                  </to>
                </anchor>
              </controlPr>
            </control>
          </mc:Choice>
        </mc:AlternateContent>
        <mc:AlternateContent xmlns:mc="http://schemas.openxmlformats.org/markup-compatibility/2006">
          <mc:Choice Requires="x14">
            <control shapeId="9226" r:id="rId12" name="Check Box 10">
              <controlPr defaultSize="0" autoFill="0" autoLine="0" autoPict="0">
                <anchor moveWithCells="1">
                  <from>
                    <xdr:col>2</xdr:col>
                    <xdr:colOff>104775</xdr:colOff>
                    <xdr:row>34</xdr:row>
                    <xdr:rowOff>180975</xdr:rowOff>
                  </from>
                  <to>
                    <xdr:col>3</xdr:col>
                    <xdr:colOff>971550</xdr:colOff>
                    <xdr:row>35</xdr:row>
                    <xdr:rowOff>180975</xdr:rowOff>
                  </to>
                </anchor>
              </controlPr>
            </control>
          </mc:Choice>
        </mc:AlternateContent>
        <mc:AlternateContent xmlns:mc="http://schemas.openxmlformats.org/markup-compatibility/2006">
          <mc:Choice Requires="x14">
            <control shapeId="9227" r:id="rId13" name="Check Box 11">
              <controlPr defaultSize="0" autoFill="0" autoLine="0" autoPict="0">
                <anchor moveWithCells="1">
                  <from>
                    <xdr:col>2</xdr:col>
                    <xdr:colOff>47625</xdr:colOff>
                    <xdr:row>42</xdr:row>
                    <xdr:rowOff>9525</xdr:rowOff>
                  </from>
                  <to>
                    <xdr:col>10</xdr:col>
                    <xdr:colOff>142875</xdr:colOff>
                    <xdr:row>43</xdr:row>
                    <xdr:rowOff>0</xdr:rowOff>
                  </to>
                </anchor>
              </controlPr>
            </control>
          </mc:Choice>
        </mc:AlternateContent>
        <mc:AlternateContent xmlns:mc="http://schemas.openxmlformats.org/markup-compatibility/2006">
          <mc:Choice Requires="x14">
            <control shapeId="9228" r:id="rId14" name="Check Box 12">
              <controlPr defaultSize="0" autoFill="0" autoLine="0" autoPict="0">
                <anchor moveWithCells="1">
                  <from>
                    <xdr:col>1</xdr:col>
                    <xdr:colOff>0</xdr:colOff>
                    <xdr:row>11</xdr:row>
                    <xdr:rowOff>0</xdr:rowOff>
                  </from>
                  <to>
                    <xdr:col>1</xdr:col>
                    <xdr:colOff>2933700</xdr:colOff>
                    <xdr:row>12</xdr:row>
                    <xdr:rowOff>57150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8"/>
  <sheetViews>
    <sheetView workbookViewId="0">
      <selection activeCell="A24" sqref="A24:N24"/>
    </sheetView>
  </sheetViews>
  <sheetFormatPr defaultRowHeight="15" x14ac:dyDescent="0.25"/>
  <sheetData>
    <row r="1" spans="1:16" ht="17.25" x14ac:dyDescent="0.25">
      <c r="A1" s="109" t="s">
        <v>151</v>
      </c>
      <c r="B1" s="109"/>
      <c r="C1" s="109"/>
      <c r="D1" s="109"/>
      <c r="E1" s="109"/>
      <c r="F1" s="109"/>
      <c r="G1" s="109"/>
      <c r="H1" s="109"/>
      <c r="I1" s="109"/>
      <c r="J1" s="109"/>
      <c r="K1" s="109"/>
      <c r="L1" s="109"/>
      <c r="M1" s="109"/>
      <c r="N1" s="109"/>
    </row>
    <row r="2" spans="1:16" ht="15" customHeight="1" x14ac:dyDescent="0.25">
      <c r="A2" s="109" t="s">
        <v>136</v>
      </c>
      <c r="B2" s="109"/>
      <c r="C2" s="109"/>
      <c r="D2" s="109"/>
      <c r="E2" s="109"/>
      <c r="F2" s="109"/>
      <c r="G2" s="109"/>
      <c r="H2" s="109"/>
      <c r="I2" s="109"/>
      <c r="J2" s="109"/>
      <c r="K2" s="109"/>
      <c r="L2" s="109"/>
      <c r="M2" s="109"/>
      <c r="N2" s="109"/>
    </row>
    <row r="3" spans="1:16" ht="15" customHeight="1" x14ac:dyDescent="0.25">
      <c r="A3" s="1" t="s">
        <v>150</v>
      </c>
      <c r="I3" s="13"/>
      <c r="J3" s="13"/>
      <c r="K3" s="13"/>
      <c r="L3" s="13"/>
      <c r="M3" s="13"/>
      <c r="N3" s="13"/>
    </row>
    <row r="4" spans="1:16" ht="36.75" customHeight="1" x14ac:dyDescent="0.25">
      <c r="A4" s="106" t="s">
        <v>149</v>
      </c>
      <c r="B4" s="106"/>
      <c r="C4" s="106"/>
      <c r="D4" s="106"/>
      <c r="E4" s="106"/>
      <c r="F4" s="106"/>
      <c r="G4" s="106"/>
      <c r="H4" s="106"/>
      <c r="I4" s="106"/>
      <c r="J4" s="106"/>
      <c r="K4" s="106"/>
      <c r="L4" s="106"/>
      <c r="M4" s="106"/>
      <c r="N4" s="106"/>
      <c r="O4" s="68"/>
      <c r="P4" s="68"/>
    </row>
    <row r="5" spans="1:16" ht="15" customHeight="1" x14ac:dyDescent="0.25">
      <c r="A5" s="108" t="s">
        <v>148</v>
      </c>
      <c r="B5" s="108"/>
      <c r="C5" s="108"/>
      <c r="D5" s="108"/>
      <c r="E5" s="108"/>
      <c r="F5" s="108"/>
      <c r="G5" s="108"/>
      <c r="H5" s="108"/>
      <c r="I5" s="108"/>
      <c r="J5" s="108"/>
      <c r="K5" s="108"/>
      <c r="L5" s="108"/>
      <c r="M5" s="108"/>
      <c r="N5" s="108"/>
    </row>
    <row r="6" spans="1:16" ht="15.75" customHeight="1" x14ac:dyDescent="0.25">
      <c r="A6" s="106" t="s">
        <v>147</v>
      </c>
      <c r="B6" s="107"/>
      <c r="C6" s="107"/>
      <c r="D6" s="107"/>
      <c r="E6" s="107"/>
      <c r="F6" s="107"/>
      <c r="G6" s="107"/>
      <c r="H6" s="107"/>
      <c r="I6" s="107"/>
      <c r="J6" s="107"/>
      <c r="K6" s="107"/>
      <c r="L6" s="107"/>
      <c r="M6" s="107"/>
      <c r="N6" s="107"/>
    </row>
    <row r="7" spans="1:16" ht="15.75" customHeight="1" x14ac:dyDescent="0.25">
      <c r="A7" s="108" t="s">
        <v>105</v>
      </c>
      <c r="B7" s="108"/>
      <c r="C7" s="108"/>
      <c r="D7" s="108"/>
      <c r="E7" s="108"/>
      <c r="F7" s="108"/>
      <c r="G7" s="108"/>
      <c r="H7" s="108"/>
      <c r="I7" s="108"/>
      <c r="J7" s="108"/>
      <c r="K7" s="108"/>
      <c r="L7" s="108"/>
      <c r="M7" s="108"/>
      <c r="N7" s="108"/>
    </row>
    <row r="8" spans="1:16" ht="24.75" customHeight="1" x14ac:dyDescent="0.25">
      <c r="A8" s="106" t="s">
        <v>146</v>
      </c>
      <c r="B8" s="107"/>
      <c r="C8" s="107"/>
      <c r="D8" s="107"/>
      <c r="E8" s="107"/>
      <c r="F8" s="107"/>
      <c r="G8" s="107"/>
      <c r="H8" s="107"/>
      <c r="I8" s="107"/>
      <c r="J8" s="107"/>
      <c r="K8" s="107"/>
      <c r="L8" s="107"/>
      <c r="M8" s="107"/>
      <c r="N8" s="107"/>
    </row>
    <row r="9" spans="1:16" ht="33" customHeight="1" x14ac:dyDescent="0.25">
      <c r="A9" s="106" t="s">
        <v>145</v>
      </c>
      <c r="B9" s="107"/>
      <c r="C9" s="107"/>
      <c r="D9" s="107"/>
      <c r="E9" s="107"/>
      <c r="F9" s="107"/>
      <c r="G9" s="107"/>
      <c r="H9" s="107"/>
      <c r="I9" s="107"/>
      <c r="J9" s="107"/>
      <c r="K9" s="107"/>
      <c r="L9" s="107"/>
      <c r="M9" s="107"/>
      <c r="N9" s="107"/>
    </row>
    <row r="10" spans="1:16" ht="21" customHeight="1" x14ac:dyDescent="0.25">
      <c r="A10" s="108" t="s">
        <v>98</v>
      </c>
      <c r="B10" s="108"/>
      <c r="C10" s="108"/>
      <c r="D10" s="108"/>
      <c r="E10" s="108"/>
      <c r="F10" s="108"/>
      <c r="G10" s="108"/>
      <c r="H10" s="108"/>
      <c r="I10" s="108"/>
      <c r="J10" s="108"/>
      <c r="K10" s="108"/>
      <c r="L10" s="108"/>
      <c r="M10" s="108"/>
      <c r="N10" s="108"/>
    </row>
    <row r="11" spans="1:16" ht="54.75" customHeight="1" x14ac:dyDescent="0.25">
      <c r="A11" s="106" t="s">
        <v>144</v>
      </c>
      <c r="B11" s="107"/>
      <c r="C11" s="107"/>
      <c r="D11" s="107"/>
      <c r="E11" s="107"/>
      <c r="F11" s="107"/>
      <c r="G11" s="107"/>
      <c r="H11" s="107"/>
      <c r="I11" s="107"/>
      <c r="J11" s="107"/>
      <c r="K11" s="107"/>
      <c r="L11" s="107"/>
      <c r="M11" s="107"/>
      <c r="N11" s="107"/>
    </row>
    <row r="12" spans="1:16" ht="49.5" customHeight="1" x14ac:dyDescent="0.25">
      <c r="A12" s="106" t="s">
        <v>143</v>
      </c>
      <c r="B12" s="107"/>
      <c r="C12" s="107"/>
      <c r="D12" s="107"/>
      <c r="E12" s="107"/>
      <c r="F12" s="107"/>
      <c r="G12" s="107"/>
      <c r="H12" s="107"/>
      <c r="I12" s="107"/>
      <c r="J12" s="107"/>
      <c r="K12" s="107"/>
      <c r="L12" s="107"/>
      <c r="M12" s="107"/>
      <c r="N12" s="107"/>
    </row>
    <row r="13" spans="1:16" ht="17.25" customHeight="1" x14ac:dyDescent="0.25">
      <c r="A13" s="106" t="s">
        <v>142</v>
      </c>
      <c r="B13" s="107"/>
      <c r="C13" s="107"/>
      <c r="D13" s="107"/>
      <c r="E13" s="107"/>
      <c r="F13" s="107"/>
      <c r="G13" s="107"/>
      <c r="H13" s="107"/>
      <c r="I13" s="107"/>
      <c r="J13" s="107"/>
      <c r="K13" s="107"/>
      <c r="L13" s="107"/>
      <c r="M13" s="107"/>
      <c r="N13" s="107"/>
    </row>
    <row r="14" spans="1:16" ht="36.75" customHeight="1" x14ac:dyDescent="0.25">
      <c r="A14" s="106" t="s">
        <v>141</v>
      </c>
      <c r="B14" s="107"/>
      <c r="C14" s="107"/>
      <c r="D14" s="107"/>
      <c r="E14" s="107"/>
      <c r="F14" s="107"/>
      <c r="G14" s="107"/>
      <c r="H14" s="107"/>
      <c r="I14" s="107"/>
      <c r="J14" s="107"/>
      <c r="K14" s="107"/>
      <c r="L14" s="107"/>
      <c r="M14" s="107"/>
      <c r="N14" s="107"/>
    </row>
    <row r="15" spans="1:16" ht="25.5" customHeight="1" x14ac:dyDescent="0.25">
      <c r="A15" s="106" t="s">
        <v>140</v>
      </c>
      <c r="B15" s="107"/>
      <c r="C15" s="107"/>
      <c r="D15" s="107"/>
      <c r="E15" s="107"/>
      <c r="F15" s="107"/>
      <c r="G15" s="107"/>
      <c r="H15" s="107"/>
      <c r="I15" s="107"/>
      <c r="J15" s="107"/>
      <c r="K15" s="107"/>
      <c r="L15" s="107"/>
      <c r="M15" s="107"/>
      <c r="N15" s="107"/>
    </row>
    <row r="16" spans="1:16" ht="25.5" customHeight="1" x14ac:dyDescent="0.25">
      <c r="A16" s="108" t="s">
        <v>93</v>
      </c>
      <c r="B16" s="108"/>
      <c r="C16" s="108"/>
      <c r="D16" s="108"/>
      <c r="E16" s="108"/>
      <c r="F16" s="108"/>
      <c r="G16" s="108"/>
      <c r="H16" s="108"/>
      <c r="I16" s="108"/>
      <c r="J16" s="108"/>
      <c r="K16" s="108"/>
      <c r="L16" s="108"/>
      <c r="M16" s="108"/>
      <c r="N16" s="108"/>
    </row>
    <row r="17" spans="1:14" ht="21.75" customHeight="1" x14ac:dyDescent="0.25">
      <c r="A17" s="106" t="s">
        <v>139</v>
      </c>
      <c r="B17" s="107"/>
      <c r="C17" s="107"/>
      <c r="D17" s="107"/>
      <c r="E17" s="107"/>
      <c r="F17" s="107"/>
      <c r="G17" s="107"/>
      <c r="H17" s="107"/>
      <c r="I17" s="107"/>
      <c r="J17" s="107"/>
      <c r="K17" s="107"/>
      <c r="L17" s="107"/>
      <c r="M17" s="107"/>
      <c r="N17" s="107"/>
    </row>
    <row r="18" spans="1:14" ht="49.5" customHeight="1" x14ac:dyDescent="0.25">
      <c r="A18" s="106" t="s">
        <v>138</v>
      </c>
      <c r="B18" s="107"/>
      <c r="C18" s="107"/>
      <c r="D18" s="107"/>
      <c r="E18" s="107"/>
      <c r="F18" s="107"/>
      <c r="G18" s="107"/>
      <c r="H18" s="107"/>
      <c r="I18" s="107"/>
      <c r="J18" s="107"/>
      <c r="K18" s="107"/>
      <c r="L18" s="107"/>
      <c r="M18" s="107"/>
      <c r="N18" s="107"/>
    </row>
    <row r="19" spans="1:14" ht="31.5" customHeight="1" x14ac:dyDescent="0.25">
      <c r="A19" s="106" t="s">
        <v>137</v>
      </c>
      <c r="B19" s="106"/>
      <c r="C19" s="106"/>
      <c r="D19" s="106"/>
      <c r="E19" s="106"/>
      <c r="F19" s="106"/>
      <c r="G19" s="106"/>
      <c r="H19" s="106"/>
      <c r="I19" s="106"/>
      <c r="J19" s="106"/>
      <c r="K19" s="106"/>
      <c r="L19" s="106"/>
      <c r="M19" s="106"/>
      <c r="N19" s="106"/>
    </row>
    <row r="20" spans="1:14" ht="60" customHeight="1" x14ac:dyDescent="0.25">
      <c r="A20" s="106" t="s">
        <v>136</v>
      </c>
      <c r="B20" s="107"/>
      <c r="C20" s="107"/>
      <c r="D20" s="107"/>
      <c r="E20" s="107"/>
      <c r="F20" s="107"/>
      <c r="G20" s="107"/>
      <c r="H20" s="107"/>
      <c r="I20" s="107"/>
      <c r="J20" s="107"/>
      <c r="K20" s="107"/>
      <c r="L20" s="107"/>
      <c r="M20" s="107"/>
      <c r="N20" s="107"/>
    </row>
    <row r="21" spans="1:14" ht="27" customHeight="1" x14ac:dyDescent="0.25">
      <c r="A21" s="108" t="s">
        <v>86</v>
      </c>
      <c r="B21" s="108"/>
      <c r="C21" s="108"/>
      <c r="D21" s="108"/>
      <c r="E21" s="108"/>
      <c r="F21" s="108"/>
      <c r="G21" s="108"/>
      <c r="H21" s="108"/>
      <c r="I21" s="108"/>
      <c r="J21" s="108"/>
      <c r="K21" s="108"/>
      <c r="L21" s="108"/>
      <c r="M21" s="108"/>
      <c r="N21" s="108"/>
    </row>
    <row r="22" spans="1:14" ht="36.75" customHeight="1" x14ac:dyDescent="0.25">
      <c r="A22" s="106" t="s">
        <v>135</v>
      </c>
      <c r="B22" s="107"/>
      <c r="C22" s="107"/>
      <c r="D22" s="107"/>
      <c r="E22" s="107"/>
      <c r="F22" s="107"/>
      <c r="G22" s="107"/>
      <c r="H22" s="107"/>
      <c r="I22" s="107"/>
      <c r="J22" s="107"/>
      <c r="K22" s="107"/>
      <c r="L22" s="107"/>
      <c r="M22" s="107"/>
      <c r="N22" s="107"/>
    </row>
    <row r="23" spans="1:14" ht="55.5" customHeight="1" x14ac:dyDescent="0.25">
      <c r="A23" s="106" t="s">
        <v>134</v>
      </c>
      <c r="B23" s="107"/>
      <c r="C23" s="107"/>
      <c r="D23" s="107"/>
      <c r="E23" s="107"/>
      <c r="F23" s="107"/>
      <c r="G23" s="107"/>
      <c r="H23" s="107"/>
      <c r="I23" s="107"/>
      <c r="J23" s="107"/>
      <c r="K23" s="107"/>
      <c r="L23" s="107"/>
      <c r="M23" s="107"/>
      <c r="N23" s="107"/>
    </row>
    <row r="24" spans="1:14" ht="19.5" customHeight="1" x14ac:dyDescent="0.25">
      <c r="A24" s="106" t="s">
        <v>133</v>
      </c>
      <c r="B24" s="107"/>
      <c r="C24" s="107"/>
      <c r="D24" s="107"/>
      <c r="E24" s="107"/>
      <c r="F24" s="107"/>
      <c r="G24" s="107"/>
      <c r="H24" s="107"/>
      <c r="I24" s="107"/>
      <c r="J24" s="107"/>
      <c r="K24" s="107"/>
      <c r="L24" s="107"/>
      <c r="M24" s="107"/>
      <c r="N24" s="107"/>
    </row>
    <row r="25" spans="1:14" ht="73.5" customHeight="1" x14ac:dyDescent="0.25">
      <c r="A25" s="106" t="s">
        <v>132</v>
      </c>
      <c r="B25" s="107"/>
      <c r="C25" s="107"/>
      <c r="D25" s="107"/>
      <c r="E25" s="107"/>
      <c r="F25" s="107"/>
      <c r="G25" s="107"/>
      <c r="H25" s="107"/>
      <c r="I25" s="107"/>
      <c r="J25" s="107"/>
      <c r="K25" s="107"/>
      <c r="L25" s="107"/>
      <c r="M25" s="107"/>
      <c r="N25" s="107"/>
    </row>
    <row r="26" spans="1:14" ht="27" customHeight="1" x14ac:dyDescent="0.25">
      <c r="A26" s="108" t="s">
        <v>81</v>
      </c>
      <c r="B26" s="108"/>
      <c r="C26" s="108"/>
      <c r="D26" s="108"/>
      <c r="E26" s="108"/>
      <c r="F26" s="108"/>
      <c r="G26" s="108"/>
      <c r="H26" s="108"/>
      <c r="I26" s="108"/>
      <c r="J26" s="108"/>
      <c r="K26" s="108"/>
      <c r="L26" s="108"/>
      <c r="M26" s="108"/>
      <c r="N26" s="108"/>
    </row>
    <row r="27" spans="1:14" ht="50.25" customHeight="1" x14ac:dyDescent="0.25">
      <c r="A27" s="106" t="s">
        <v>131</v>
      </c>
      <c r="B27" s="107"/>
      <c r="C27" s="107"/>
      <c r="D27" s="107"/>
      <c r="E27" s="107"/>
      <c r="F27" s="107"/>
      <c r="G27" s="107"/>
      <c r="H27" s="107"/>
      <c r="I27" s="107"/>
      <c r="J27" s="107"/>
      <c r="K27" s="107"/>
      <c r="L27" s="107"/>
      <c r="M27" s="107"/>
      <c r="N27" s="107"/>
    </row>
    <row r="28" spans="1:14" ht="92.25" customHeight="1" x14ac:dyDescent="0.25">
      <c r="A28" s="106" t="s">
        <v>130</v>
      </c>
      <c r="B28" s="107"/>
      <c r="C28" s="107"/>
      <c r="D28" s="107"/>
      <c r="E28" s="107"/>
      <c r="F28" s="107"/>
      <c r="G28" s="107"/>
      <c r="H28" s="107"/>
      <c r="I28" s="107"/>
      <c r="J28" s="107"/>
      <c r="K28" s="107"/>
      <c r="L28" s="107"/>
      <c r="M28" s="107"/>
      <c r="N28" s="107"/>
    </row>
    <row r="29" spans="1:14" ht="55.5" customHeight="1" x14ac:dyDescent="0.25">
      <c r="A29" s="106" t="s">
        <v>129</v>
      </c>
      <c r="B29" s="107"/>
      <c r="C29" s="107"/>
      <c r="D29" s="107"/>
      <c r="E29" s="107"/>
      <c r="F29" s="107"/>
      <c r="G29" s="107"/>
      <c r="H29" s="107"/>
      <c r="I29" s="107"/>
      <c r="J29" s="107"/>
      <c r="K29" s="107"/>
      <c r="L29" s="107"/>
      <c r="M29" s="107"/>
      <c r="N29" s="107"/>
    </row>
    <row r="30" spans="1:14" ht="25.5" customHeight="1" x14ac:dyDescent="0.25">
      <c r="A30" s="108" t="s">
        <v>128</v>
      </c>
      <c r="B30" s="108"/>
      <c r="C30" s="108"/>
      <c r="D30" s="108"/>
      <c r="E30" s="108"/>
      <c r="F30" s="108"/>
      <c r="G30" s="108"/>
      <c r="H30" s="108"/>
      <c r="I30" s="108"/>
      <c r="J30" s="108"/>
      <c r="K30" s="108"/>
      <c r="L30" s="108"/>
      <c r="M30" s="108"/>
      <c r="N30" s="108"/>
    </row>
    <row r="31" spans="1:14" ht="57" customHeight="1" x14ac:dyDescent="0.25">
      <c r="A31" s="106" t="s">
        <v>127</v>
      </c>
      <c r="B31" s="107"/>
      <c r="C31" s="107"/>
      <c r="D31" s="107"/>
      <c r="E31" s="107"/>
      <c r="F31" s="107"/>
      <c r="G31" s="107"/>
      <c r="H31" s="107"/>
      <c r="I31" s="107"/>
      <c r="J31" s="107"/>
      <c r="K31" s="107"/>
      <c r="L31" s="107"/>
      <c r="M31" s="107"/>
      <c r="N31" s="107"/>
    </row>
    <row r="32" spans="1:14" ht="24.75" customHeight="1" x14ac:dyDescent="0.25">
      <c r="A32" s="108" t="s">
        <v>126</v>
      </c>
      <c r="B32" s="108"/>
      <c r="C32" s="108"/>
      <c r="D32" s="108"/>
      <c r="E32" s="108"/>
      <c r="F32" s="108"/>
      <c r="G32" s="108"/>
      <c r="H32" s="108"/>
      <c r="I32" s="108"/>
      <c r="J32" s="108"/>
      <c r="K32" s="108"/>
      <c r="L32" s="108"/>
      <c r="M32" s="108"/>
      <c r="N32" s="108"/>
    </row>
    <row r="33" spans="1:14" ht="51.75" customHeight="1" x14ac:dyDescent="0.25">
      <c r="A33" s="106" t="s">
        <v>125</v>
      </c>
      <c r="B33" s="107"/>
      <c r="C33" s="107"/>
      <c r="D33" s="107"/>
      <c r="E33" s="107"/>
      <c r="F33" s="107"/>
      <c r="G33" s="107"/>
      <c r="H33" s="107"/>
      <c r="I33" s="107"/>
      <c r="J33" s="107"/>
      <c r="K33" s="107"/>
      <c r="L33" s="107"/>
      <c r="M33" s="107"/>
      <c r="N33" s="107"/>
    </row>
    <row r="34" spans="1:14" ht="24.75" customHeight="1" x14ac:dyDescent="0.25">
      <c r="A34" s="108" t="s">
        <v>124</v>
      </c>
      <c r="B34" s="108"/>
      <c r="C34" s="108"/>
      <c r="D34" s="108"/>
      <c r="E34" s="108"/>
      <c r="F34" s="108"/>
      <c r="G34" s="108"/>
      <c r="H34" s="108"/>
      <c r="I34" s="108"/>
      <c r="J34" s="108"/>
      <c r="K34" s="108"/>
      <c r="L34" s="108"/>
      <c r="M34" s="108"/>
      <c r="N34" s="108"/>
    </row>
    <row r="35" spans="1:14" ht="72" customHeight="1" x14ac:dyDescent="0.25">
      <c r="A35" s="106" t="s">
        <v>123</v>
      </c>
      <c r="B35" s="107"/>
      <c r="C35" s="107"/>
      <c r="D35" s="107"/>
      <c r="E35" s="107"/>
      <c r="F35" s="107"/>
      <c r="G35" s="107"/>
      <c r="H35" s="107"/>
      <c r="I35" s="107"/>
      <c r="J35" s="107"/>
      <c r="K35" s="107"/>
      <c r="L35" s="107"/>
      <c r="M35" s="107"/>
      <c r="N35" s="107"/>
    </row>
    <row r="36" spans="1:14" ht="30.75" customHeight="1" x14ac:dyDescent="0.25">
      <c r="A36" s="108" t="s">
        <v>73</v>
      </c>
      <c r="B36" s="108"/>
      <c r="C36" s="108"/>
      <c r="D36" s="108"/>
      <c r="E36" s="108"/>
      <c r="F36" s="108"/>
      <c r="G36" s="108"/>
      <c r="H36" s="108"/>
      <c r="I36" s="108"/>
      <c r="J36" s="108"/>
      <c r="K36" s="108"/>
      <c r="L36" s="108"/>
      <c r="M36" s="108"/>
      <c r="N36" s="108"/>
    </row>
    <row r="37" spans="1:14" ht="126" customHeight="1" x14ac:dyDescent="0.25">
      <c r="A37" s="106" t="s">
        <v>122</v>
      </c>
      <c r="B37" s="107"/>
      <c r="C37" s="107"/>
      <c r="D37" s="107"/>
      <c r="E37" s="107"/>
      <c r="F37" s="107"/>
      <c r="G37" s="107"/>
      <c r="H37" s="107"/>
      <c r="I37" s="107"/>
      <c r="J37" s="107"/>
      <c r="K37" s="107"/>
      <c r="L37" s="107"/>
      <c r="M37" s="107"/>
      <c r="N37" s="107"/>
    </row>
    <row r="38" spans="1:14" ht="36.75" customHeight="1" x14ac:dyDescent="0.25">
      <c r="A38" s="106" t="s">
        <v>121</v>
      </c>
      <c r="B38" s="107"/>
      <c r="C38" s="107"/>
      <c r="D38" s="107"/>
      <c r="E38" s="107"/>
      <c r="F38" s="107"/>
      <c r="G38" s="107"/>
      <c r="H38" s="107"/>
      <c r="I38" s="107"/>
      <c r="J38" s="107"/>
      <c r="K38" s="107"/>
      <c r="L38" s="107"/>
      <c r="M38" s="107"/>
      <c r="N38" s="107"/>
    </row>
    <row r="39" spans="1:14" ht="27" customHeight="1" x14ac:dyDescent="0.25">
      <c r="A39" s="108" t="s">
        <v>69</v>
      </c>
      <c r="B39" s="108"/>
      <c r="C39" s="108"/>
      <c r="D39" s="108"/>
      <c r="E39" s="108"/>
      <c r="F39" s="108"/>
      <c r="G39" s="108"/>
      <c r="H39" s="108"/>
      <c r="I39" s="108"/>
      <c r="J39" s="108"/>
      <c r="K39" s="108"/>
      <c r="L39" s="108"/>
      <c r="M39" s="108"/>
      <c r="N39" s="108"/>
    </row>
    <row r="40" spans="1:14" ht="72.75" customHeight="1" x14ac:dyDescent="0.25">
      <c r="A40" s="106" t="s">
        <v>120</v>
      </c>
      <c r="B40" s="107"/>
      <c r="C40" s="107"/>
      <c r="D40" s="107"/>
      <c r="E40" s="107"/>
      <c r="F40" s="107"/>
      <c r="G40" s="107"/>
      <c r="H40" s="107"/>
      <c r="I40" s="107"/>
      <c r="J40" s="107"/>
      <c r="K40" s="107"/>
      <c r="L40" s="107"/>
      <c r="M40" s="107"/>
      <c r="N40" s="107"/>
    </row>
    <row r="41" spans="1:14" ht="24" customHeight="1" x14ac:dyDescent="0.25">
      <c r="A41" s="108" t="s">
        <v>67</v>
      </c>
      <c r="B41" s="108"/>
      <c r="C41" s="108"/>
      <c r="D41" s="108"/>
      <c r="E41" s="108"/>
      <c r="F41" s="108"/>
      <c r="G41" s="108"/>
      <c r="H41" s="108"/>
      <c r="I41" s="108"/>
      <c r="J41" s="108"/>
      <c r="K41" s="108"/>
      <c r="L41" s="108"/>
      <c r="M41" s="108"/>
      <c r="N41" s="108"/>
    </row>
    <row r="42" spans="1:14" ht="19.5" customHeight="1" x14ac:dyDescent="0.25">
      <c r="A42" s="106" t="s">
        <v>119</v>
      </c>
      <c r="B42" s="107"/>
      <c r="C42" s="107"/>
      <c r="D42" s="107"/>
      <c r="E42" s="107"/>
      <c r="F42" s="107"/>
      <c r="G42" s="107"/>
      <c r="H42" s="107"/>
      <c r="I42" s="107"/>
      <c r="J42" s="107"/>
      <c r="K42" s="107"/>
      <c r="L42" s="107"/>
      <c r="M42" s="107"/>
      <c r="N42" s="107"/>
    </row>
    <row r="43" spans="1:14" ht="19.5" customHeight="1" x14ac:dyDescent="0.25">
      <c r="A43" s="108" t="s">
        <v>57</v>
      </c>
      <c r="B43" s="108"/>
      <c r="C43" s="108"/>
      <c r="D43" s="108"/>
      <c r="E43" s="108"/>
      <c r="F43" s="108"/>
      <c r="G43" s="108"/>
      <c r="H43" s="108"/>
      <c r="I43" s="108"/>
      <c r="J43" s="108"/>
      <c r="K43" s="108"/>
      <c r="L43" s="108"/>
      <c r="M43" s="108"/>
      <c r="N43" s="108"/>
    </row>
    <row r="44" spans="1:14" ht="142.5" customHeight="1" x14ac:dyDescent="0.25">
      <c r="A44" s="106" t="s">
        <v>118</v>
      </c>
      <c r="B44" s="107"/>
      <c r="C44" s="107"/>
      <c r="D44" s="107"/>
      <c r="E44" s="107"/>
      <c r="F44" s="107"/>
      <c r="G44" s="107"/>
      <c r="H44" s="107"/>
      <c r="I44" s="107"/>
      <c r="J44" s="107"/>
      <c r="K44" s="107"/>
      <c r="L44" s="107"/>
      <c r="M44" s="107"/>
      <c r="N44" s="107"/>
    </row>
    <row r="45" spans="1:14" ht="29.25" customHeight="1" x14ac:dyDescent="0.25">
      <c r="A45" s="108" t="s">
        <v>117</v>
      </c>
      <c r="B45" s="108"/>
      <c r="C45" s="108"/>
      <c r="D45" s="108"/>
      <c r="E45" s="108"/>
      <c r="F45" s="108"/>
      <c r="G45" s="108"/>
      <c r="H45" s="108"/>
      <c r="I45" s="108"/>
      <c r="J45" s="108"/>
      <c r="K45" s="108"/>
      <c r="L45" s="108"/>
      <c r="M45" s="108"/>
      <c r="N45" s="108"/>
    </row>
    <row r="46" spans="1:14" ht="143.25" customHeight="1" x14ac:dyDescent="0.25">
      <c r="A46" s="106" t="s">
        <v>116</v>
      </c>
      <c r="B46" s="107"/>
      <c r="C46" s="107"/>
      <c r="D46" s="107"/>
      <c r="E46" s="107"/>
      <c r="F46" s="107"/>
      <c r="G46" s="107"/>
      <c r="H46" s="107"/>
      <c r="I46" s="107"/>
      <c r="J46" s="107"/>
      <c r="K46" s="107"/>
      <c r="L46" s="107"/>
      <c r="M46" s="107"/>
      <c r="N46" s="107"/>
    </row>
    <row r="47" spans="1:14" ht="29.25" customHeight="1" x14ac:dyDescent="0.25">
      <c r="A47" s="108" t="s">
        <v>115</v>
      </c>
      <c r="B47" s="108"/>
      <c r="C47" s="108"/>
      <c r="D47" s="108"/>
      <c r="E47" s="108"/>
      <c r="F47" s="108"/>
      <c r="G47" s="108"/>
      <c r="H47" s="108"/>
      <c r="I47" s="108"/>
      <c r="J47" s="108"/>
      <c r="K47" s="108"/>
      <c r="L47" s="108"/>
      <c r="M47" s="108"/>
      <c r="N47" s="108"/>
    </row>
    <row r="48" spans="1:14" ht="23.25" customHeight="1" x14ac:dyDescent="0.25">
      <c r="A48" s="106" t="s">
        <v>114</v>
      </c>
      <c r="B48" s="107"/>
      <c r="C48" s="107"/>
      <c r="D48" s="107"/>
      <c r="E48" s="107"/>
      <c r="F48" s="107"/>
      <c r="G48" s="107"/>
      <c r="H48" s="107"/>
      <c r="I48" s="107"/>
      <c r="J48" s="107"/>
      <c r="K48" s="107"/>
      <c r="L48" s="107"/>
      <c r="M48" s="107"/>
      <c r="N48" s="107"/>
    </row>
  </sheetData>
  <mergeCells count="47">
    <mergeCell ref="A1:N1"/>
    <mergeCell ref="A5:N5"/>
    <mergeCell ref="A2:N2"/>
    <mergeCell ref="A11:N11"/>
    <mergeCell ref="A6:N6"/>
    <mergeCell ref="A8:N8"/>
    <mergeCell ref="A9:N9"/>
    <mergeCell ref="A7:N7"/>
    <mergeCell ref="A10:N10"/>
    <mergeCell ref="A4:N4"/>
    <mergeCell ref="A41:N41"/>
    <mergeCell ref="A43:N43"/>
    <mergeCell ref="A20:N20"/>
    <mergeCell ref="A22:N22"/>
    <mergeCell ref="A23:N23"/>
    <mergeCell ref="A24:N24"/>
    <mergeCell ref="A21:N21"/>
    <mergeCell ref="A34:N34"/>
    <mergeCell ref="A32:N32"/>
    <mergeCell ref="A48:N48"/>
    <mergeCell ref="A27:N27"/>
    <mergeCell ref="A28:N28"/>
    <mergeCell ref="A31:N31"/>
    <mergeCell ref="A33:N33"/>
    <mergeCell ref="A35:N35"/>
    <mergeCell ref="A37:N37"/>
    <mergeCell ref="A38:N38"/>
    <mergeCell ref="A40:N40"/>
    <mergeCell ref="A42:N42"/>
    <mergeCell ref="A45:N45"/>
    <mergeCell ref="A47:N47"/>
    <mergeCell ref="A44:N44"/>
    <mergeCell ref="A46:N46"/>
    <mergeCell ref="A36:N36"/>
    <mergeCell ref="A39:N39"/>
    <mergeCell ref="A12:N12"/>
    <mergeCell ref="A13:N13"/>
    <mergeCell ref="A14:N14"/>
    <mergeCell ref="A17:N17"/>
    <mergeCell ref="A18:N18"/>
    <mergeCell ref="A15:N15"/>
    <mergeCell ref="A16:N16"/>
    <mergeCell ref="A19:N19"/>
    <mergeCell ref="A25:N25"/>
    <mergeCell ref="A26:N26"/>
    <mergeCell ref="A29:N29"/>
    <mergeCell ref="A30:N30"/>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2</vt:i4>
      </vt:variant>
    </vt:vector>
  </HeadingPairs>
  <TitlesOfParts>
    <vt:vector size="10" baseType="lpstr">
      <vt:lpstr>Հ1 </vt:lpstr>
      <vt:lpstr>Լրացման պահանջներ</vt:lpstr>
      <vt:lpstr>Հ2 Ձև1 </vt:lpstr>
      <vt:lpstr>Հ2 Ձև2 (1)</vt:lpstr>
      <vt:lpstr>Հ2 Ձև2 (2)</vt:lpstr>
      <vt:lpstr>Հ2 Ձև 2 (3)</vt:lpstr>
      <vt:lpstr>Հ2 Ձև 2 (4)</vt:lpstr>
      <vt:lpstr>Լրացման պահանջներ (2)</vt:lpstr>
      <vt:lpstr>'Հ1 '!_ftnref1</vt:lpstr>
      <vt:lpstr>'Հ1 '!_ftnref2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2025-03-10T11:14:19Z</dcterms:modified>
</cp:coreProperties>
</file>